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2"/>
  </bookViews>
  <sheets>
    <sheet name="Source" sheetId="4" r:id="rId1"/>
    <sheet name="Heron" sheetId="6" r:id="rId2"/>
    <sheet name="Resources" sheetId="7" r:id="rId3"/>
  </sheets>
  <definedNames>
    <definedName name="a">Heron!$G$12</definedName>
    <definedName name="b">Heron!$H$12</definedName>
    <definedName name="d">Heron!$J$12</definedName>
    <definedName name="lc">Heron!$I$12</definedName>
    <definedName name="lx">Heron!$H$10</definedName>
    <definedName name="ly">Heron!$J$10</definedName>
    <definedName name="lz">Heron!$L$10</definedName>
    <definedName name="_xlnm.Print_Area" localSheetId="2">Resources!$AC$7:$AR$165</definedName>
    <definedName name="X">Heron!$G$10</definedName>
    <definedName name="Y">Heron!$I$10</definedName>
    <definedName name="Z">Heron!$K$10</definedName>
  </definedNames>
  <calcPr calcId="145621"/>
</workbook>
</file>

<file path=xl/calcChain.xml><?xml version="1.0" encoding="utf-8"?>
<calcChain xmlns="http://schemas.openxmlformats.org/spreadsheetml/2006/main">
  <c r="J108" i="7" l="1"/>
  <c r="H108" i="7"/>
  <c r="J98" i="7"/>
  <c r="H98" i="7"/>
  <c r="J88" i="7"/>
  <c r="H88" i="7"/>
  <c r="BG26" i="4" l="1"/>
  <c r="BG25" i="4"/>
  <c r="BG23" i="4"/>
  <c r="BG24" i="4"/>
  <c r="AN156" i="4"/>
  <c r="AN157" i="4" s="1"/>
  <c r="AN155" i="4"/>
  <c r="AN154" i="4"/>
  <c r="AM156" i="4"/>
  <c r="AM155" i="4"/>
  <c r="AM154" i="4"/>
  <c r="AR154" i="4"/>
  <c r="AR157" i="4" s="1"/>
  <c r="AS158" i="4" s="1"/>
  <c r="AS154" i="4"/>
  <c r="AR155" i="4"/>
  <c r="AS155" i="4"/>
  <c r="AR156" i="4"/>
  <c r="AS156" i="4"/>
  <c r="AS157" i="4"/>
  <c r="AR147" i="4"/>
  <c r="AR146" i="4"/>
  <c r="AR145" i="4"/>
  <c r="AI156" i="4"/>
  <c r="AD156" i="4"/>
  <c r="AH156" i="4" s="1"/>
  <c r="AI155" i="4"/>
  <c r="AH155" i="4"/>
  <c r="AD155" i="4"/>
  <c r="AI154" i="4"/>
  <c r="AD154" i="4"/>
  <c r="AB154" i="4"/>
  <c r="AD157" i="4" s="1"/>
  <c r="AA154" i="4"/>
  <c r="Z154" i="4"/>
  <c r="AM147" i="4"/>
  <c r="AH147" i="4"/>
  <c r="AD147" i="4"/>
  <c r="AM146" i="4"/>
  <c r="AD146" i="4"/>
  <c r="AH146" i="4" s="1"/>
  <c r="AM145" i="4"/>
  <c r="AH145" i="4"/>
  <c r="AD145" i="4"/>
  <c r="AB145" i="4"/>
  <c r="AA145" i="4"/>
  <c r="Z145" i="4"/>
  <c r="AD148" i="4" s="1"/>
  <c r="AN139" i="4"/>
  <c r="AS138" i="4"/>
  <c r="AR138" i="4"/>
  <c r="AN138" i="4"/>
  <c r="AM138" i="4"/>
  <c r="AI138" i="4"/>
  <c r="AD138" i="4"/>
  <c r="AH138" i="4" s="1"/>
  <c r="AS137" i="4"/>
  <c r="AR137" i="4"/>
  <c r="AN137" i="4"/>
  <c r="AM137" i="4"/>
  <c r="AI137" i="4"/>
  <c r="AH137" i="4"/>
  <c r="AD137" i="4"/>
  <c r="AS136" i="4"/>
  <c r="AR136" i="4"/>
  <c r="AN136" i="4"/>
  <c r="AM136" i="4"/>
  <c r="AI136" i="4"/>
  <c r="AD136" i="4"/>
  <c r="AR139" i="4" s="1"/>
  <c r="AB136" i="4"/>
  <c r="AD139" i="4" s="1"/>
  <c r="AA136" i="4"/>
  <c r="Z136" i="4"/>
  <c r="AN31" i="4"/>
  <c r="AS30" i="4"/>
  <c r="AR30" i="4"/>
  <c r="AN30" i="4"/>
  <c r="AM30" i="4"/>
  <c r="AI30" i="4"/>
  <c r="AD30" i="4"/>
  <c r="AH30" i="4" s="1"/>
  <c r="AS29" i="4"/>
  <c r="AR29" i="4"/>
  <c r="AN29" i="4"/>
  <c r="AM29" i="4"/>
  <c r="AI29" i="4"/>
  <c r="AH29" i="4"/>
  <c r="AJ30" i="4" s="1"/>
  <c r="AD29" i="4"/>
  <c r="AS28" i="4"/>
  <c r="AS31" i="4" s="1"/>
  <c r="AR28" i="4"/>
  <c r="AN28" i="4"/>
  <c r="AM28" i="4"/>
  <c r="AI28" i="4"/>
  <c r="AH28" i="4"/>
  <c r="AD28" i="4"/>
  <c r="AB28" i="4"/>
  <c r="AD31" i="4" s="1"/>
  <c r="AA28" i="4"/>
  <c r="Z28" i="4"/>
  <c r="AS129" i="4"/>
  <c r="AS128" i="4"/>
  <c r="AS127" i="4"/>
  <c r="AR127" i="4"/>
  <c r="AR130" i="4"/>
  <c r="AR129" i="4"/>
  <c r="AR128" i="4"/>
  <c r="AQ129" i="4"/>
  <c r="AQ128" i="4"/>
  <c r="AQ127" i="4"/>
  <c r="AP130" i="4"/>
  <c r="AP129" i="4"/>
  <c r="AP128" i="4"/>
  <c r="AP127" i="4"/>
  <c r="AM130" i="4"/>
  <c r="AD130" i="4"/>
  <c r="AN130" i="4"/>
  <c r="AN131" i="4" s="1"/>
  <c r="AO127" i="4" s="1"/>
  <c r="AD129" i="4"/>
  <c r="AD128" i="4"/>
  <c r="AD127" i="4"/>
  <c r="AN129" i="4"/>
  <c r="AM129" i="4"/>
  <c r="AI129" i="4"/>
  <c r="AH129" i="4"/>
  <c r="AN128" i="4"/>
  <c r="AM128" i="4"/>
  <c r="AI128" i="4"/>
  <c r="AH128" i="4"/>
  <c r="AN127" i="4"/>
  <c r="AM127" i="4"/>
  <c r="AI127" i="4"/>
  <c r="AH127" i="4"/>
  <c r="AB127" i="4"/>
  <c r="AA127" i="4"/>
  <c r="Z127" i="4"/>
  <c r="AR148" i="4" l="1"/>
  <c r="AJ155" i="4"/>
  <c r="AJ154" i="4"/>
  <c r="AH154" i="4"/>
  <c r="AM157" i="4"/>
  <c r="AN158" i="4" s="1"/>
  <c r="AM148" i="4"/>
  <c r="AJ136" i="4"/>
  <c r="AH136" i="4"/>
  <c r="AM139" i="4"/>
  <c r="AN140" i="4" s="1"/>
  <c r="AR31" i="4"/>
  <c r="AS32" i="4" s="1"/>
  <c r="AT29" i="4" s="1"/>
  <c r="AU29" i="4" s="1"/>
  <c r="AJ29" i="4"/>
  <c r="AJ28" i="4"/>
  <c r="AM31" i="4"/>
  <c r="AN32" i="4" s="1"/>
  <c r="AO29" i="4" s="1"/>
  <c r="AP29" i="4" s="1"/>
  <c r="AJ128" i="4"/>
  <c r="AJ127" i="4"/>
  <c r="AO129" i="4"/>
  <c r="AS130" i="4"/>
  <c r="AS131" i="4" s="1"/>
  <c r="AT127" i="4" s="1"/>
  <c r="AU127" i="4" s="1"/>
  <c r="AJ129" i="4"/>
  <c r="O20" i="7"/>
  <c r="L28" i="4"/>
  <c r="AJ162" i="7"/>
  <c r="AH162" i="7"/>
  <c r="AF162" i="7"/>
  <c r="M162" i="7"/>
  <c r="K162" i="7"/>
  <c r="I162" i="7"/>
  <c r="G162" i="7"/>
  <c r="AJ161" i="7"/>
  <c r="AH161" i="7"/>
  <c r="AF161" i="7"/>
  <c r="M161" i="7"/>
  <c r="K161" i="7"/>
  <c r="I161" i="7"/>
  <c r="G161" i="7"/>
  <c r="AJ160" i="7"/>
  <c r="AH160" i="7"/>
  <c r="AF160" i="7"/>
  <c r="M160" i="7"/>
  <c r="K160" i="7"/>
  <c r="I160" i="7"/>
  <c r="G160" i="7"/>
  <c r="AJ159" i="7"/>
  <c r="AH159" i="7"/>
  <c r="AF159" i="7"/>
  <c r="I153" i="7"/>
  <c r="AJ152" i="7"/>
  <c r="AH152" i="7"/>
  <c r="AF152" i="7"/>
  <c r="W152" i="7"/>
  <c r="M152" i="7"/>
  <c r="K152" i="7"/>
  <c r="I152" i="7"/>
  <c r="G152" i="7"/>
  <c r="AJ151" i="7"/>
  <c r="AH151" i="7"/>
  <c r="AF151" i="7"/>
  <c r="M151" i="7"/>
  <c r="K151" i="7"/>
  <c r="I151" i="7"/>
  <c r="G151" i="7"/>
  <c r="W151" i="7" s="1"/>
  <c r="AJ150" i="7"/>
  <c r="AH150" i="7"/>
  <c r="AF150" i="7"/>
  <c r="M150" i="7"/>
  <c r="K150" i="7"/>
  <c r="I150" i="7"/>
  <c r="G150" i="7"/>
  <c r="AJ149" i="7"/>
  <c r="AH149" i="7"/>
  <c r="AF149" i="7"/>
  <c r="AJ142" i="7"/>
  <c r="AH142" i="7"/>
  <c r="AF142" i="7"/>
  <c r="W142" i="7"/>
  <c r="M142" i="7"/>
  <c r="K142" i="7"/>
  <c r="I142" i="7"/>
  <c r="G142" i="7"/>
  <c r="AJ141" i="7"/>
  <c r="AH141" i="7"/>
  <c r="AF141" i="7"/>
  <c r="M141" i="7"/>
  <c r="K141" i="7"/>
  <c r="I141" i="7"/>
  <c r="G141" i="7"/>
  <c r="AJ140" i="7"/>
  <c r="AH140" i="7"/>
  <c r="AF140" i="7"/>
  <c r="M140" i="7"/>
  <c r="K140" i="7"/>
  <c r="I140" i="7"/>
  <c r="G140" i="7"/>
  <c r="W140" i="7" s="1"/>
  <c r="AJ139" i="7"/>
  <c r="AH139" i="7"/>
  <c r="AF139" i="7"/>
  <c r="I133" i="7"/>
  <c r="AJ132" i="7"/>
  <c r="AH132" i="7"/>
  <c r="AF132" i="7"/>
  <c r="W132" i="7"/>
  <c r="M132" i="7"/>
  <c r="K132" i="7"/>
  <c r="I132" i="7"/>
  <c r="G132" i="7"/>
  <c r="AJ131" i="7"/>
  <c r="AH131" i="7"/>
  <c r="AF131" i="7"/>
  <c r="M131" i="7"/>
  <c r="K131" i="7"/>
  <c r="I131" i="7"/>
  <c r="G131" i="7"/>
  <c r="W131" i="7" s="1"/>
  <c r="AJ130" i="7"/>
  <c r="AH130" i="7"/>
  <c r="AF130" i="7"/>
  <c r="M130" i="7"/>
  <c r="K130" i="7"/>
  <c r="I130" i="7"/>
  <c r="G130" i="7"/>
  <c r="AJ129" i="7"/>
  <c r="AH129" i="7"/>
  <c r="AF129" i="7"/>
  <c r="AJ122" i="7"/>
  <c r="AH122" i="7"/>
  <c r="AF122" i="7"/>
  <c r="M122" i="7"/>
  <c r="K122" i="7"/>
  <c r="I122" i="7"/>
  <c r="G122" i="7"/>
  <c r="AJ121" i="7"/>
  <c r="AH121" i="7"/>
  <c r="AF121" i="7"/>
  <c r="M121" i="7"/>
  <c r="K121" i="7"/>
  <c r="I121" i="7"/>
  <c r="G121" i="7"/>
  <c r="AJ120" i="7"/>
  <c r="AH120" i="7"/>
  <c r="AF120" i="7"/>
  <c r="M120" i="7"/>
  <c r="K120" i="7"/>
  <c r="I120" i="7"/>
  <c r="G120" i="7"/>
  <c r="G123" i="7" s="1"/>
  <c r="AJ119" i="7"/>
  <c r="AH119" i="7"/>
  <c r="AF119" i="7"/>
  <c r="AJ112" i="7"/>
  <c r="AH112" i="7"/>
  <c r="AF112" i="7"/>
  <c r="M112" i="7"/>
  <c r="K112" i="7"/>
  <c r="I112" i="7"/>
  <c r="G112" i="7"/>
  <c r="AJ111" i="7"/>
  <c r="AH111" i="7"/>
  <c r="AF111" i="7"/>
  <c r="M111" i="7"/>
  <c r="K111" i="7"/>
  <c r="I111" i="7"/>
  <c r="G111" i="7"/>
  <c r="W111" i="7" s="1"/>
  <c r="AJ110" i="7"/>
  <c r="AH110" i="7"/>
  <c r="AF110" i="7"/>
  <c r="M110" i="7"/>
  <c r="K110" i="7"/>
  <c r="I110" i="7"/>
  <c r="G110" i="7"/>
  <c r="AJ109" i="7"/>
  <c r="AH109" i="7"/>
  <c r="AF109" i="7"/>
  <c r="AJ102" i="7"/>
  <c r="AH102" i="7"/>
  <c r="AF102" i="7"/>
  <c r="W102" i="7"/>
  <c r="M102" i="7"/>
  <c r="K102" i="7"/>
  <c r="I102" i="7"/>
  <c r="G102" i="7"/>
  <c r="AJ101" i="7"/>
  <c r="AH101" i="7"/>
  <c r="AF101" i="7"/>
  <c r="M101" i="7"/>
  <c r="K101" i="7"/>
  <c r="I101" i="7"/>
  <c r="G101" i="7"/>
  <c r="AJ100" i="7"/>
  <c r="AH100" i="7"/>
  <c r="AF100" i="7"/>
  <c r="M100" i="7"/>
  <c r="K100" i="7"/>
  <c r="I100" i="7"/>
  <c r="G100" i="7"/>
  <c r="G103" i="7" s="1"/>
  <c r="AJ99" i="7"/>
  <c r="AH99" i="7"/>
  <c r="AF99" i="7"/>
  <c r="AJ92" i="7"/>
  <c r="AH92" i="7"/>
  <c r="AF92" i="7"/>
  <c r="M92" i="7"/>
  <c r="K92" i="7"/>
  <c r="I92" i="7"/>
  <c r="G92" i="7"/>
  <c r="AJ91" i="7"/>
  <c r="AH91" i="7"/>
  <c r="AF91" i="7"/>
  <c r="M91" i="7"/>
  <c r="K91" i="7"/>
  <c r="I91" i="7"/>
  <c r="G91" i="7"/>
  <c r="W91" i="7" s="1"/>
  <c r="AJ90" i="7"/>
  <c r="AH90" i="7"/>
  <c r="AF90" i="7"/>
  <c r="M90" i="7"/>
  <c r="K90" i="7"/>
  <c r="I90" i="7"/>
  <c r="G90" i="7"/>
  <c r="AJ89" i="7"/>
  <c r="AH89" i="7"/>
  <c r="AF89" i="7"/>
  <c r="AJ82" i="7"/>
  <c r="AH82" i="7"/>
  <c r="AF82" i="7"/>
  <c r="M82" i="7"/>
  <c r="K82" i="7"/>
  <c r="I82" i="7"/>
  <c r="G82" i="7"/>
  <c r="AJ81" i="7"/>
  <c r="AH81" i="7"/>
  <c r="AF81" i="7"/>
  <c r="M81" i="7"/>
  <c r="K81" i="7"/>
  <c r="I81" i="7"/>
  <c r="G81" i="7"/>
  <c r="AJ80" i="7"/>
  <c r="AH80" i="7"/>
  <c r="AF80" i="7"/>
  <c r="M80" i="7"/>
  <c r="K80" i="7"/>
  <c r="I80" i="7"/>
  <c r="G80" i="7"/>
  <c r="G83" i="7" s="1"/>
  <c r="AJ79" i="7"/>
  <c r="AH79" i="7"/>
  <c r="AF79" i="7"/>
  <c r="I73" i="7"/>
  <c r="AJ72" i="7"/>
  <c r="AH72" i="7"/>
  <c r="AF72" i="7"/>
  <c r="W72" i="7"/>
  <c r="M72" i="7"/>
  <c r="K72" i="7"/>
  <c r="I72" i="7"/>
  <c r="G72" i="7"/>
  <c r="AJ71" i="7"/>
  <c r="AH71" i="7"/>
  <c r="AF71" i="7"/>
  <c r="M71" i="7"/>
  <c r="K71" i="7"/>
  <c r="I71" i="7"/>
  <c r="G71" i="7"/>
  <c r="W71" i="7" s="1"/>
  <c r="AJ70" i="7"/>
  <c r="AH70" i="7"/>
  <c r="AF70" i="7"/>
  <c r="M70" i="7"/>
  <c r="K70" i="7"/>
  <c r="I70" i="7"/>
  <c r="G70" i="7"/>
  <c r="AJ69" i="7"/>
  <c r="AH69" i="7"/>
  <c r="AF69" i="7"/>
  <c r="AJ62" i="7"/>
  <c r="AH62" i="7"/>
  <c r="AF62" i="7"/>
  <c r="W62" i="7"/>
  <c r="M62" i="7"/>
  <c r="K62" i="7"/>
  <c r="I62" i="7"/>
  <c r="G62" i="7"/>
  <c r="AJ61" i="7"/>
  <c r="AH61" i="7"/>
  <c r="AF61" i="7"/>
  <c r="M61" i="7"/>
  <c r="K61" i="7"/>
  <c r="I61" i="7"/>
  <c r="G61" i="7"/>
  <c r="AJ60" i="7"/>
  <c r="AH60" i="7"/>
  <c r="AF60" i="7"/>
  <c r="M60" i="7"/>
  <c r="K60" i="7"/>
  <c r="I60" i="7"/>
  <c r="G60" i="7"/>
  <c r="G63" i="7" s="1"/>
  <c r="AJ59" i="7"/>
  <c r="AH59" i="7"/>
  <c r="AF59" i="7"/>
  <c r="AJ52" i="7"/>
  <c r="AH52" i="7"/>
  <c r="AF52" i="7"/>
  <c r="M52" i="7"/>
  <c r="K52" i="7"/>
  <c r="I52" i="7"/>
  <c r="G52" i="7"/>
  <c r="W52" i="7" s="1"/>
  <c r="AJ51" i="7"/>
  <c r="AH51" i="7"/>
  <c r="AF51" i="7"/>
  <c r="M51" i="7"/>
  <c r="K51" i="7"/>
  <c r="I51" i="7"/>
  <c r="G51" i="7"/>
  <c r="AJ50" i="7"/>
  <c r="AH50" i="7"/>
  <c r="AF50" i="7"/>
  <c r="M50" i="7"/>
  <c r="K50" i="7"/>
  <c r="I50" i="7"/>
  <c r="G50" i="7"/>
  <c r="G53" i="7" s="1"/>
  <c r="AJ49" i="7"/>
  <c r="AH49" i="7"/>
  <c r="AF49" i="7"/>
  <c r="AJ42" i="7"/>
  <c r="AH42" i="7"/>
  <c r="AF42" i="7"/>
  <c r="M42" i="7"/>
  <c r="K42" i="7"/>
  <c r="I42" i="7"/>
  <c r="G42" i="7"/>
  <c r="AJ41" i="7"/>
  <c r="AH41" i="7"/>
  <c r="AF41" i="7"/>
  <c r="M41" i="7"/>
  <c r="K41" i="7"/>
  <c r="I41" i="7"/>
  <c r="G41" i="7"/>
  <c r="W41" i="7" s="1"/>
  <c r="AJ40" i="7"/>
  <c r="AH40" i="7"/>
  <c r="AF40" i="7"/>
  <c r="M40" i="7"/>
  <c r="K40" i="7"/>
  <c r="I40" i="7"/>
  <c r="O42" i="7" s="1"/>
  <c r="R42" i="7" s="1"/>
  <c r="G40" i="7"/>
  <c r="AJ39" i="7"/>
  <c r="AH39" i="7"/>
  <c r="AF39" i="7"/>
  <c r="AJ32" i="7"/>
  <c r="AH32" i="7"/>
  <c r="AF32" i="7"/>
  <c r="W32" i="7"/>
  <c r="M32" i="7"/>
  <c r="K32" i="7"/>
  <c r="I32" i="7"/>
  <c r="G32" i="7"/>
  <c r="AJ31" i="7"/>
  <c r="AH31" i="7"/>
  <c r="AF31" i="7"/>
  <c r="M31" i="7"/>
  <c r="K31" i="7"/>
  <c r="I31" i="7"/>
  <c r="G31" i="7"/>
  <c r="AJ30" i="7"/>
  <c r="AH30" i="7"/>
  <c r="AF30" i="7"/>
  <c r="M30" i="7"/>
  <c r="K30" i="7"/>
  <c r="I30" i="7"/>
  <c r="G30" i="7"/>
  <c r="AJ29" i="7"/>
  <c r="AH29" i="7"/>
  <c r="AF29" i="7"/>
  <c r="I23" i="7"/>
  <c r="AJ22" i="7"/>
  <c r="AH22" i="7"/>
  <c r="AF22" i="7"/>
  <c r="W22" i="7"/>
  <c r="M22" i="7"/>
  <c r="K22" i="7"/>
  <c r="I22" i="7"/>
  <c r="G22" i="7"/>
  <c r="AJ21" i="7"/>
  <c r="AH21" i="7"/>
  <c r="AF21" i="7"/>
  <c r="M21" i="7"/>
  <c r="K21" i="7"/>
  <c r="I21" i="7"/>
  <c r="G21" i="7"/>
  <c r="AJ20" i="7"/>
  <c r="AH20" i="7"/>
  <c r="AF20" i="7"/>
  <c r="T20" i="7"/>
  <c r="M20" i="7"/>
  <c r="K20" i="7"/>
  <c r="I20" i="7"/>
  <c r="O21" i="7" s="1"/>
  <c r="Q21" i="7" s="1"/>
  <c r="G20" i="7"/>
  <c r="AJ19" i="7"/>
  <c r="AH19" i="7"/>
  <c r="AF19" i="7"/>
  <c r="AJ12" i="7"/>
  <c r="AH12" i="7"/>
  <c r="AF12" i="7"/>
  <c r="M12" i="7"/>
  <c r="K12" i="7"/>
  <c r="I12" i="7"/>
  <c r="G12" i="7"/>
  <c r="AJ11" i="7"/>
  <c r="AH11" i="7"/>
  <c r="AF11" i="7"/>
  <c r="W11" i="7"/>
  <c r="M11" i="7"/>
  <c r="K11" i="7"/>
  <c r="I11" i="7"/>
  <c r="G11" i="7"/>
  <c r="AJ10" i="7"/>
  <c r="AH10" i="7"/>
  <c r="AF10" i="7"/>
  <c r="M10" i="7"/>
  <c r="K10" i="7"/>
  <c r="I10" i="7"/>
  <c r="I13" i="7" s="1"/>
  <c r="G10" i="7"/>
  <c r="O11" i="7" s="1"/>
  <c r="R11" i="7" s="1"/>
  <c r="AJ9" i="7"/>
  <c r="AH9" i="7"/>
  <c r="AF9" i="7"/>
  <c r="O167" i="4"/>
  <c r="O168" i="4" s="1"/>
  <c r="I167" i="4"/>
  <c r="L167" i="4" s="1"/>
  <c r="C163" i="4" s="1"/>
  <c r="U164" i="4" s="1"/>
  <c r="O164" i="4"/>
  <c r="R164" i="4" s="1"/>
  <c r="D164" i="4" s="1"/>
  <c r="V165" i="4" s="1"/>
  <c r="I164" i="4"/>
  <c r="I165" i="4" s="1"/>
  <c r="L165" i="4" s="1"/>
  <c r="B165" i="4" s="1"/>
  <c r="W163" i="4" s="1"/>
  <c r="R163" i="4"/>
  <c r="D163" i="4" s="1"/>
  <c r="U165" i="4" s="1"/>
  <c r="L163" i="4"/>
  <c r="B163" i="4" s="1"/>
  <c r="U163" i="4" s="1"/>
  <c r="W160" i="7" l="1"/>
  <c r="AO156" i="4"/>
  <c r="AP156" i="4" s="1"/>
  <c r="AO154" i="4"/>
  <c r="AP154" i="4" s="1"/>
  <c r="AJ156" i="4"/>
  <c r="AO155" i="4"/>
  <c r="AP155" i="4" s="1"/>
  <c r="AO136" i="4"/>
  <c r="AP136" i="4" s="1"/>
  <c r="AO138" i="4"/>
  <c r="AP138" i="4" s="1"/>
  <c r="AJ138" i="4"/>
  <c r="AJ139" i="4" s="1"/>
  <c r="AK136" i="4" s="1"/>
  <c r="AS139" i="4"/>
  <c r="AS140" i="4" s="1"/>
  <c r="AJ137" i="4"/>
  <c r="AO137" i="4"/>
  <c r="AP137" i="4" s="1"/>
  <c r="AO28" i="4"/>
  <c r="AP28" i="4" s="1"/>
  <c r="AO30" i="4"/>
  <c r="AP30" i="4" s="1"/>
  <c r="AT30" i="4"/>
  <c r="AU30" i="4" s="1"/>
  <c r="AT28" i="4"/>
  <c r="AJ31" i="4"/>
  <c r="AK30" i="4" s="1"/>
  <c r="AK28" i="4"/>
  <c r="AT129" i="4"/>
  <c r="AU129" i="4" s="1"/>
  <c r="AT128" i="4"/>
  <c r="AU128" i="4" s="1"/>
  <c r="AJ130" i="4"/>
  <c r="AK127" i="4" s="1"/>
  <c r="AO128" i="4"/>
  <c r="T11" i="7"/>
  <c r="W10" i="7"/>
  <c r="W13" i="7" s="1"/>
  <c r="X11" i="7" s="1"/>
  <c r="X13" i="7" s="1"/>
  <c r="Q11" i="7"/>
  <c r="R21" i="7"/>
  <c r="W21" i="7"/>
  <c r="O32" i="7"/>
  <c r="R32" i="7" s="1"/>
  <c r="Q42" i="7"/>
  <c r="O41" i="7"/>
  <c r="Q41" i="7" s="1"/>
  <c r="O40" i="7"/>
  <c r="W42" i="7"/>
  <c r="O52" i="7"/>
  <c r="R52" i="7" s="1"/>
  <c r="I33" i="7"/>
  <c r="W30" i="7"/>
  <c r="W31" i="7"/>
  <c r="Q31" i="7"/>
  <c r="O30" i="7"/>
  <c r="T30" i="7" s="1"/>
  <c r="T33" i="7" s="1"/>
  <c r="O31" i="7"/>
  <c r="T31" i="7" s="1"/>
  <c r="T32" i="7"/>
  <c r="R40" i="7"/>
  <c r="I43" i="7"/>
  <c r="G13" i="7"/>
  <c r="O12" i="7"/>
  <c r="Q12" i="7" s="1"/>
  <c r="O10" i="7"/>
  <c r="T10" i="7" s="1"/>
  <c r="W12" i="7"/>
  <c r="G23" i="7"/>
  <c r="Q20" i="7"/>
  <c r="O22" i="7"/>
  <c r="R22" i="7" s="1"/>
  <c r="W20" i="7"/>
  <c r="W23" i="7" s="1"/>
  <c r="T21" i="7"/>
  <c r="O111" i="7"/>
  <c r="Q111" i="7" s="1"/>
  <c r="O110" i="7"/>
  <c r="T110" i="7" s="1"/>
  <c r="O112" i="7"/>
  <c r="R112" i="7" s="1"/>
  <c r="O122" i="7"/>
  <c r="R122" i="7" s="1"/>
  <c r="O120" i="7"/>
  <c r="Q32" i="7"/>
  <c r="T42" i="7"/>
  <c r="W51" i="7"/>
  <c r="I53" i="7"/>
  <c r="T62" i="7"/>
  <c r="Q72" i="7"/>
  <c r="O71" i="7"/>
  <c r="Q71" i="7" s="1"/>
  <c r="O70" i="7"/>
  <c r="R70" i="7" s="1"/>
  <c r="R73" i="7" s="1"/>
  <c r="O72" i="7"/>
  <c r="R72" i="7" s="1"/>
  <c r="R81" i="7"/>
  <c r="O82" i="7"/>
  <c r="R82" i="7" s="1"/>
  <c r="W112" i="7"/>
  <c r="I113" i="7"/>
  <c r="G133" i="7"/>
  <c r="O131" i="7"/>
  <c r="O132" i="7"/>
  <c r="R132" i="7" s="1"/>
  <c r="O142" i="7"/>
  <c r="R142" i="7" s="1"/>
  <c r="O140" i="7"/>
  <c r="I63" i="7"/>
  <c r="O91" i="7"/>
  <c r="O90" i="7"/>
  <c r="R90" i="7" s="1"/>
  <c r="O92" i="7"/>
  <c r="R92" i="7" s="1"/>
  <c r="O102" i="7"/>
  <c r="R102" i="7" s="1"/>
  <c r="T111" i="7"/>
  <c r="T120" i="7"/>
  <c r="T122" i="7"/>
  <c r="R20" i="7"/>
  <c r="R23" i="7" s="1"/>
  <c r="G33" i="7"/>
  <c r="R31" i="7"/>
  <c r="G43" i="7"/>
  <c r="O51" i="7"/>
  <c r="O50" i="7"/>
  <c r="O60" i="7"/>
  <c r="T71" i="7"/>
  <c r="T82" i="7"/>
  <c r="W92" i="7"/>
  <c r="I93" i="7"/>
  <c r="T142" i="7"/>
  <c r="R150" i="7"/>
  <c r="G153" i="7"/>
  <c r="O151" i="7"/>
  <c r="Q151" i="7" s="1"/>
  <c r="O152" i="7"/>
  <c r="R152" i="7" s="1"/>
  <c r="O162" i="7"/>
  <c r="R162" i="7" s="1"/>
  <c r="O160" i="7"/>
  <c r="T160" i="7" s="1"/>
  <c r="W40" i="7"/>
  <c r="W43" i="7" s="1"/>
  <c r="X41" i="7" s="1"/>
  <c r="X43" i="7" s="1"/>
  <c r="W50" i="7"/>
  <c r="W60" i="7"/>
  <c r="W63" i="7" s="1"/>
  <c r="X61" i="7" s="1"/>
  <c r="X63" i="7" s="1"/>
  <c r="W61" i="7"/>
  <c r="G73" i="7"/>
  <c r="Q82" i="7"/>
  <c r="O81" i="7"/>
  <c r="O80" i="7"/>
  <c r="T80" i="7" s="1"/>
  <c r="R91" i="7"/>
  <c r="W101" i="7"/>
  <c r="I103" i="7"/>
  <c r="G113" i="7"/>
  <c r="O121" i="7"/>
  <c r="Q121" i="7" s="1"/>
  <c r="T132" i="7"/>
  <c r="W141" i="7"/>
  <c r="W143" i="7" s="1"/>
  <c r="X141" i="7" s="1"/>
  <c r="X143" i="7" s="1"/>
  <c r="I143" i="7"/>
  <c r="W150" i="7"/>
  <c r="W153" i="7" s="1"/>
  <c r="X151" i="7" s="1"/>
  <c r="X153" i="7" s="1"/>
  <c r="O150" i="7"/>
  <c r="G163" i="7"/>
  <c r="O161" i="7"/>
  <c r="Q62" i="7"/>
  <c r="O61" i="7"/>
  <c r="T61" i="7" s="1"/>
  <c r="O62" i="7"/>
  <c r="R62" i="7" s="1"/>
  <c r="R71" i="7"/>
  <c r="T72" i="7"/>
  <c r="R80" i="7"/>
  <c r="R83" i="7" s="1"/>
  <c r="W81" i="7"/>
  <c r="W82" i="7"/>
  <c r="I83" i="7"/>
  <c r="G93" i="7"/>
  <c r="Q102" i="7"/>
  <c r="O101" i="7"/>
  <c r="Q101" i="7" s="1"/>
  <c r="O100" i="7"/>
  <c r="R120" i="7"/>
  <c r="W121" i="7"/>
  <c r="W122" i="7"/>
  <c r="I123" i="7"/>
  <c r="W130" i="7"/>
  <c r="W133" i="7" s="1"/>
  <c r="X131" i="7" s="1"/>
  <c r="X133" i="7" s="1"/>
  <c r="O130" i="7"/>
  <c r="G143" i="7"/>
  <c r="Q142" i="7"/>
  <c r="O141" i="7"/>
  <c r="R151" i="7"/>
  <c r="T152" i="7"/>
  <c r="W161" i="7"/>
  <c r="W162" i="7"/>
  <c r="I163" i="7"/>
  <c r="W70" i="7"/>
  <c r="W73" i="7" s="1"/>
  <c r="X71" i="7" s="1"/>
  <c r="X73" i="7" s="1"/>
  <c r="W80" i="7"/>
  <c r="W83" i="7" s="1"/>
  <c r="X81" i="7" s="1"/>
  <c r="X83" i="7" s="1"/>
  <c r="AA79" i="7" s="1"/>
  <c r="W90" i="7"/>
  <c r="W100" i="7"/>
  <c r="W110" i="7"/>
  <c r="W113" i="7" s="1"/>
  <c r="W120" i="7"/>
  <c r="O165" i="4"/>
  <c r="R165" i="4" s="1"/>
  <c r="D165" i="4" s="1"/>
  <c r="W165" i="4" s="1"/>
  <c r="R167" i="4"/>
  <c r="E163" i="4" s="1"/>
  <c r="U166" i="4" s="1"/>
  <c r="O169" i="4"/>
  <c r="R169" i="4" s="1"/>
  <c r="E165" i="4" s="1"/>
  <c r="W166" i="4" s="1"/>
  <c r="R168" i="4"/>
  <c r="E164" i="4" s="1"/>
  <c r="V166" i="4" s="1"/>
  <c r="L164" i="4"/>
  <c r="B164" i="4" s="1"/>
  <c r="V163" i="4" s="1"/>
  <c r="I168" i="4"/>
  <c r="R110" i="7" l="1"/>
  <c r="R111" i="7"/>
  <c r="W103" i="7"/>
  <c r="X101" i="7" s="1"/>
  <c r="X103" i="7" s="1"/>
  <c r="AA99" i="7" s="1"/>
  <c r="R93" i="7"/>
  <c r="Q92" i="7"/>
  <c r="T92" i="7"/>
  <c r="T52" i="7"/>
  <c r="Q52" i="7"/>
  <c r="R160" i="7"/>
  <c r="W163" i="7"/>
  <c r="X161" i="7"/>
  <c r="X163" i="7" s="1"/>
  <c r="AA159" i="7" s="1"/>
  <c r="AP157" i="4"/>
  <c r="AQ154" i="4" s="1"/>
  <c r="AT156" i="4"/>
  <c r="AU156" i="4" s="1"/>
  <c r="AT154" i="4"/>
  <c r="AT155" i="4"/>
  <c r="AU155" i="4" s="1"/>
  <c r="AJ157" i="4"/>
  <c r="AK156" i="4" s="1"/>
  <c r="AT138" i="4"/>
  <c r="AU138" i="4" s="1"/>
  <c r="AT136" i="4"/>
  <c r="AT137" i="4"/>
  <c r="AU137" i="4" s="1"/>
  <c r="AK138" i="4"/>
  <c r="AK137" i="4"/>
  <c r="AK139" i="4" s="1"/>
  <c r="AP139" i="4"/>
  <c r="AQ136" i="4" s="1"/>
  <c r="AP31" i="4"/>
  <c r="AQ29" i="4" s="1"/>
  <c r="AU28" i="4"/>
  <c r="AT31" i="4"/>
  <c r="AK29" i="4"/>
  <c r="AY29" i="4" s="1"/>
  <c r="AU130" i="4"/>
  <c r="AV127" i="4" s="1"/>
  <c r="AK130" i="4"/>
  <c r="AK129" i="4"/>
  <c r="AK128" i="4"/>
  <c r="AT130" i="4"/>
  <c r="U33" i="7"/>
  <c r="T13" i="7"/>
  <c r="AA139" i="7"/>
  <c r="W123" i="7"/>
  <c r="X121" i="7" s="1"/>
  <c r="X123" i="7" s="1"/>
  <c r="AA119" i="7" s="1"/>
  <c r="Q141" i="7"/>
  <c r="T141" i="7"/>
  <c r="R123" i="7"/>
  <c r="Q161" i="7"/>
  <c r="T161" i="7"/>
  <c r="T163" i="7" s="1"/>
  <c r="Q152" i="7"/>
  <c r="O53" i="7"/>
  <c r="P53" i="7" s="1"/>
  <c r="Q50" i="7"/>
  <c r="R101" i="7"/>
  <c r="O143" i="7"/>
  <c r="P143" i="7" s="1"/>
  <c r="T140" i="7"/>
  <c r="T143" i="7" s="1"/>
  <c r="Q140" i="7"/>
  <c r="Q143" i="7" s="1"/>
  <c r="T131" i="7"/>
  <c r="Q131" i="7"/>
  <c r="O23" i="7"/>
  <c r="P23" i="7" s="1"/>
  <c r="AA19" i="7"/>
  <c r="T41" i="7"/>
  <c r="X111" i="7"/>
  <c r="X113" i="7" s="1"/>
  <c r="AA109" i="7" s="1"/>
  <c r="T112" i="7"/>
  <c r="T113" i="7" s="1"/>
  <c r="Q162" i="7"/>
  <c r="R131" i="7"/>
  <c r="AA69" i="7"/>
  <c r="W53" i="7"/>
  <c r="X51" i="7" s="1"/>
  <c r="X53" i="7" s="1"/>
  <c r="AA49" i="7" s="1"/>
  <c r="R161" i="7"/>
  <c r="R163" i="7" s="1"/>
  <c r="AA149" i="7"/>
  <c r="Q51" i="7"/>
  <c r="T51" i="7"/>
  <c r="T162" i="7"/>
  <c r="Q132" i="7"/>
  <c r="R50" i="7"/>
  <c r="Q22" i="7"/>
  <c r="R121" i="7"/>
  <c r="Q112" i="7"/>
  <c r="X21" i="7"/>
  <c r="X23" i="7" s="1"/>
  <c r="AA9" i="7"/>
  <c r="W33" i="7"/>
  <c r="X31" i="7" s="1"/>
  <c r="X33" i="7" s="1"/>
  <c r="AA29" i="7" s="1"/>
  <c r="AA32" i="7" s="1"/>
  <c r="O43" i="7"/>
  <c r="P43" i="7" s="1"/>
  <c r="Q40" i="7"/>
  <c r="Q43" i="7" s="1"/>
  <c r="T121" i="7"/>
  <c r="T123" i="7" s="1"/>
  <c r="U123" i="7" s="1"/>
  <c r="T40" i="7"/>
  <c r="T43" i="7" s="1"/>
  <c r="O83" i="7"/>
  <c r="P83" i="7" s="1"/>
  <c r="Q80" i="7"/>
  <c r="Q61" i="7"/>
  <c r="R153" i="7"/>
  <c r="O63" i="7"/>
  <c r="P63" i="7" s="1"/>
  <c r="T60" i="7"/>
  <c r="T63" i="7" s="1"/>
  <c r="Q60" i="7"/>
  <c r="Q63" i="7" s="1"/>
  <c r="O93" i="7"/>
  <c r="P93" i="7" s="1"/>
  <c r="Q90" i="7"/>
  <c r="AA59" i="7"/>
  <c r="R141" i="7"/>
  <c r="AA129" i="7"/>
  <c r="O73" i="7"/>
  <c r="P73" i="7" s="1"/>
  <c r="Q70" i="7"/>
  <c r="Q73" i="7" s="1"/>
  <c r="T70" i="7"/>
  <c r="T73" i="7" s="1"/>
  <c r="R113" i="7"/>
  <c r="T101" i="7"/>
  <c r="O13" i="7"/>
  <c r="P13" i="7" s="1"/>
  <c r="R10" i="7"/>
  <c r="O33" i="7"/>
  <c r="P33" i="7" s="1"/>
  <c r="Q30" i="7"/>
  <c r="Q33" i="7" s="1"/>
  <c r="T90" i="7"/>
  <c r="T22" i="7"/>
  <c r="T23" i="7" s="1"/>
  <c r="W93" i="7"/>
  <c r="X91" i="7" s="1"/>
  <c r="X93" i="7" s="1"/>
  <c r="AA89" i="7" s="1"/>
  <c r="O133" i="7"/>
  <c r="P133" i="7" s="1"/>
  <c r="Q130" i="7"/>
  <c r="Q133" i="7" s="1"/>
  <c r="T130" i="7"/>
  <c r="T133" i="7" s="1"/>
  <c r="O103" i="7"/>
  <c r="P103" i="7" s="1"/>
  <c r="T100" i="7"/>
  <c r="Q100" i="7"/>
  <c r="Q103" i="7" s="1"/>
  <c r="O153" i="7"/>
  <c r="P153" i="7" s="1"/>
  <c r="Q150" i="7"/>
  <c r="Q153" i="7" s="1"/>
  <c r="T150" i="7"/>
  <c r="R140" i="7"/>
  <c r="R143" i="7" s="1"/>
  <c r="Q122" i="7"/>
  <c r="R100" i="7"/>
  <c r="R103" i="7" s="1"/>
  <c r="Q81" i="7"/>
  <c r="T81" i="7"/>
  <c r="T83" i="7" s="1"/>
  <c r="U83" i="7" s="1"/>
  <c r="AA82" i="7" s="1"/>
  <c r="O163" i="7"/>
  <c r="P163" i="7" s="1"/>
  <c r="Q160" i="7"/>
  <c r="R61" i="7"/>
  <c r="AA39" i="7"/>
  <c r="T91" i="7"/>
  <c r="Q91" i="7"/>
  <c r="R60" i="7"/>
  <c r="R63" i="7" s="1"/>
  <c r="T151" i="7"/>
  <c r="R130" i="7"/>
  <c r="R41" i="7"/>
  <c r="O123" i="7"/>
  <c r="P123" i="7" s="1"/>
  <c r="Q120" i="7"/>
  <c r="Q123" i="7" s="1"/>
  <c r="O113" i="7"/>
  <c r="P113" i="7" s="1"/>
  <c r="Q110" i="7"/>
  <c r="T102" i="7"/>
  <c r="Q23" i="7"/>
  <c r="Q10" i="7"/>
  <c r="Q13" i="7" s="1"/>
  <c r="R43" i="7"/>
  <c r="R30" i="7"/>
  <c r="R33" i="7" s="1"/>
  <c r="R51" i="7"/>
  <c r="T50" i="7"/>
  <c r="R12" i="7"/>
  <c r="T12" i="7"/>
  <c r="L168" i="4"/>
  <c r="C164" i="4" s="1"/>
  <c r="V164" i="4" s="1"/>
  <c r="I169" i="4"/>
  <c r="L169" i="4" s="1"/>
  <c r="C165" i="4" s="1"/>
  <c r="W164" i="4" s="1"/>
  <c r="U113" i="7" l="1"/>
  <c r="AA112" i="7"/>
  <c r="T93" i="7"/>
  <c r="U93" i="7" s="1"/>
  <c r="AA92" i="7" s="1"/>
  <c r="Q53" i="7"/>
  <c r="Q163" i="7"/>
  <c r="U163" i="7"/>
  <c r="AQ155" i="4"/>
  <c r="AQ157" i="4" s="1"/>
  <c r="AQ156" i="4"/>
  <c r="AY156" i="4" s="1"/>
  <c r="AT157" i="4"/>
  <c r="AU154" i="4"/>
  <c r="AK155" i="4"/>
  <c r="AY155" i="4" s="1"/>
  <c r="AK154" i="4"/>
  <c r="AY136" i="4"/>
  <c r="AY139" i="4" s="1"/>
  <c r="AY140" i="4" s="1"/>
  <c r="AY141" i="4" s="1"/>
  <c r="AQ138" i="4"/>
  <c r="AQ137" i="4"/>
  <c r="AY138" i="4"/>
  <c r="AY137" i="4"/>
  <c r="AU136" i="4"/>
  <c r="AT139" i="4"/>
  <c r="AV28" i="4"/>
  <c r="AU31" i="4"/>
  <c r="AQ28" i="4"/>
  <c r="AK31" i="4"/>
  <c r="AQ30" i="4"/>
  <c r="AV129" i="4"/>
  <c r="BA129" i="4" s="1"/>
  <c r="AV128" i="4"/>
  <c r="AY129" i="4"/>
  <c r="BA127" i="4"/>
  <c r="AA42" i="7"/>
  <c r="Q113" i="7"/>
  <c r="AA132" i="7"/>
  <c r="Q93" i="7"/>
  <c r="AA12" i="7"/>
  <c r="AA142" i="7"/>
  <c r="T53" i="7"/>
  <c r="U53" i="7" s="1"/>
  <c r="AA52" i="7" s="1"/>
  <c r="R133" i="7"/>
  <c r="U133" i="7"/>
  <c r="U23" i="7"/>
  <c r="R13" i="7"/>
  <c r="U73" i="7"/>
  <c r="AA162" i="7"/>
  <c r="R53" i="7"/>
  <c r="AA22" i="7"/>
  <c r="U13" i="7"/>
  <c r="T153" i="7"/>
  <c r="U153" i="7" s="1"/>
  <c r="AA152" i="7" s="1"/>
  <c r="T103" i="7"/>
  <c r="U103" i="7" s="1"/>
  <c r="AA102" i="7" s="1"/>
  <c r="AA62" i="7"/>
  <c r="U63" i="7"/>
  <c r="Q83" i="7"/>
  <c r="U43" i="7"/>
  <c r="AA72" i="7"/>
  <c r="U143" i="7"/>
  <c r="AA122" i="7"/>
  <c r="AU157" i="4" l="1"/>
  <c r="AY154" i="4"/>
  <c r="AY157" i="4" s="1"/>
  <c r="AY158" i="4" s="1"/>
  <c r="AY159" i="4" s="1"/>
  <c r="AK157" i="4"/>
  <c r="AU139" i="4"/>
  <c r="AQ139" i="4"/>
  <c r="AY30" i="4"/>
  <c r="AQ31" i="4"/>
  <c r="AZ28" i="4"/>
  <c r="AY28" i="4"/>
  <c r="AY31" i="4" s="1"/>
  <c r="AY32" i="4" s="1"/>
  <c r="AY33" i="4" s="1"/>
  <c r="AV29" i="4"/>
  <c r="AV30" i="4"/>
  <c r="BA30" i="4" s="1"/>
  <c r="AV31" i="4"/>
  <c r="BA28" i="4"/>
  <c r="AV130" i="4"/>
  <c r="BA128" i="4"/>
  <c r="BA130" i="4" s="1"/>
  <c r="BA131" i="4" s="1"/>
  <c r="BA132" i="4" s="1"/>
  <c r="AZ128" i="4"/>
  <c r="AZ129" i="4"/>
  <c r="AY128" i="4"/>
  <c r="AQ130" i="4"/>
  <c r="AZ127" i="4"/>
  <c r="AY127" i="4"/>
  <c r="AY130" i="4" s="1"/>
  <c r="AY131" i="4" s="1"/>
  <c r="AY132" i="4" s="1"/>
  <c r="O158" i="4"/>
  <c r="O159" i="4" s="1"/>
  <c r="I158" i="4"/>
  <c r="L158" i="4" s="1"/>
  <c r="C154" i="4" s="1"/>
  <c r="U155" i="4" s="1"/>
  <c r="O155" i="4"/>
  <c r="R155" i="4" s="1"/>
  <c r="D155" i="4" s="1"/>
  <c r="V156" i="4" s="1"/>
  <c r="L155" i="4"/>
  <c r="B155" i="4" s="1"/>
  <c r="V154" i="4" s="1"/>
  <c r="I155" i="4"/>
  <c r="I156" i="4" s="1"/>
  <c r="L156" i="4" s="1"/>
  <c r="B156" i="4" s="1"/>
  <c r="W154" i="4" s="1"/>
  <c r="R154" i="4"/>
  <c r="D154" i="4" s="1"/>
  <c r="U156" i="4" s="1"/>
  <c r="L154" i="4"/>
  <c r="B154" i="4"/>
  <c r="U154" i="4" s="1"/>
  <c r="O149" i="4"/>
  <c r="R149" i="4" s="1"/>
  <c r="E145" i="4" s="1"/>
  <c r="U148" i="4" s="1"/>
  <c r="I149" i="4"/>
  <c r="L149" i="4" s="1"/>
  <c r="C145" i="4" s="1"/>
  <c r="U146" i="4" s="1"/>
  <c r="O146" i="4"/>
  <c r="O147" i="4" s="1"/>
  <c r="R147" i="4" s="1"/>
  <c r="D147" i="4" s="1"/>
  <c r="W147" i="4" s="1"/>
  <c r="AN147" i="4" s="1"/>
  <c r="I146" i="4"/>
  <c r="L146" i="4" s="1"/>
  <c r="B146" i="4" s="1"/>
  <c r="V145" i="4" s="1"/>
  <c r="R145" i="4"/>
  <c r="D145" i="4" s="1"/>
  <c r="U147" i="4" s="1"/>
  <c r="AN145" i="4" s="1"/>
  <c r="L145" i="4"/>
  <c r="B145" i="4" s="1"/>
  <c r="U145" i="4" s="1"/>
  <c r="O140" i="4"/>
  <c r="I140" i="4"/>
  <c r="L140" i="4" s="1"/>
  <c r="C136" i="4" s="1"/>
  <c r="U137" i="4" s="1"/>
  <c r="D140" i="4"/>
  <c r="O137" i="4"/>
  <c r="I137" i="4"/>
  <c r="I138" i="4" s="1"/>
  <c r="L138" i="4" s="1"/>
  <c r="B138" i="4" s="1"/>
  <c r="W136" i="4" s="1"/>
  <c r="R136" i="4"/>
  <c r="D136" i="4" s="1"/>
  <c r="U138" i="4" s="1"/>
  <c r="L136" i="4"/>
  <c r="B136" i="4" s="1"/>
  <c r="U136" i="4" s="1"/>
  <c r="AS145" i="4" l="1"/>
  <c r="AI145" i="4"/>
  <c r="AV155" i="4"/>
  <c r="AV156" i="4"/>
  <c r="AV154" i="4"/>
  <c r="AV138" i="4"/>
  <c r="AV137" i="4"/>
  <c r="AV136" i="4"/>
  <c r="BA29" i="4"/>
  <c r="AZ29" i="4"/>
  <c r="BA31" i="4"/>
  <c r="BA32" i="4" s="1"/>
  <c r="BA33" i="4" s="1"/>
  <c r="AZ30" i="4"/>
  <c r="AZ31" i="4" s="1"/>
  <c r="AZ32" i="4" s="1"/>
  <c r="AZ33" i="4" s="1"/>
  <c r="BD30" i="4" s="1"/>
  <c r="AZ130" i="4"/>
  <c r="AZ131" i="4" s="1"/>
  <c r="AZ132" i="4" s="1"/>
  <c r="BD129" i="4" s="1"/>
  <c r="O141" i="4"/>
  <c r="R140" i="4"/>
  <c r="E136" i="4" s="1"/>
  <c r="U139" i="4" s="1"/>
  <c r="R137" i="4"/>
  <c r="D137" i="4" s="1"/>
  <c r="V138" i="4" s="1"/>
  <c r="O138" i="4"/>
  <c r="R138" i="4" s="1"/>
  <c r="D138" i="4" s="1"/>
  <c r="W138" i="4" s="1"/>
  <c r="L137" i="4"/>
  <c r="B137" i="4" s="1"/>
  <c r="V136" i="4" s="1"/>
  <c r="O156" i="4"/>
  <c r="R156" i="4" s="1"/>
  <c r="D156" i="4" s="1"/>
  <c r="W156" i="4" s="1"/>
  <c r="R158" i="4"/>
  <c r="E154" i="4" s="1"/>
  <c r="U157" i="4" s="1"/>
  <c r="O160" i="4"/>
  <c r="R160" i="4" s="1"/>
  <c r="E156" i="4" s="1"/>
  <c r="W157" i="4" s="1"/>
  <c r="R159" i="4"/>
  <c r="E155" i="4" s="1"/>
  <c r="V157" i="4" s="1"/>
  <c r="I159" i="4"/>
  <c r="I147" i="4"/>
  <c r="L147" i="4" s="1"/>
  <c r="B147" i="4" s="1"/>
  <c r="W145" i="4" s="1"/>
  <c r="I150" i="4"/>
  <c r="R146" i="4"/>
  <c r="D146" i="4" s="1"/>
  <c r="V147" i="4" s="1"/>
  <c r="AN146" i="4" s="1"/>
  <c r="AN148" i="4" s="1"/>
  <c r="AN149" i="4" s="1"/>
  <c r="O150" i="4"/>
  <c r="O142" i="4"/>
  <c r="R142" i="4" s="1"/>
  <c r="E138" i="4" s="1"/>
  <c r="W139" i="4" s="1"/>
  <c r="R141" i="4"/>
  <c r="E137" i="4" s="1"/>
  <c r="V139" i="4" s="1"/>
  <c r="I141" i="4"/>
  <c r="D32" i="4"/>
  <c r="D41" i="4"/>
  <c r="D50" i="4"/>
  <c r="D59" i="4"/>
  <c r="D131" i="4"/>
  <c r="O131" i="4"/>
  <c r="O132" i="4" s="1"/>
  <c r="I131" i="4"/>
  <c r="L131" i="4" s="1"/>
  <c r="C127" i="4" s="1"/>
  <c r="U128" i="4" s="1"/>
  <c r="O128" i="4"/>
  <c r="O129" i="4" s="1"/>
  <c r="R129" i="4" s="1"/>
  <c r="D129" i="4" s="1"/>
  <c r="W129" i="4" s="1"/>
  <c r="I128" i="4"/>
  <c r="L128" i="4" s="1"/>
  <c r="B128" i="4" s="1"/>
  <c r="V127" i="4" s="1"/>
  <c r="R127" i="4"/>
  <c r="D127" i="4" s="1"/>
  <c r="U129" i="4" s="1"/>
  <c r="L127" i="4"/>
  <c r="B127" i="4" s="1"/>
  <c r="U127" i="4" s="1"/>
  <c r="O122" i="4"/>
  <c r="O123" i="4" s="1"/>
  <c r="I122" i="4"/>
  <c r="I123" i="4" s="1"/>
  <c r="O119" i="4"/>
  <c r="O120" i="4" s="1"/>
  <c r="R120" i="4" s="1"/>
  <c r="D120" i="4" s="1"/>
  <c r="W120" i="4" s="1"/>
  <c r="I119" i="4"/>
  <c r="L119" i="4" s="1"/>
  <c r="B119" i="4" s="1"/>
  <c r="V118" i="4" s="1"/>
  <c r="R118" i="4"/>
  <c r="D118" i="4" s="1"/>
  <c r="U120" i="4" s="1"/>
  <c r="L118" i="4"/>
  <c r="B118" i="4" s="1"/>
  <c r="U118" i="4" s="1"/>
  <c r="O113" i="4"/>
  <c r="R113" i="4" s="1"/>
  <c r="E109" i="4" s="1"/>
  <c r="U112" i="4" s="1"/>
  <c r="I113" i="4"/>
  <c r="L113" i="4" s="1"/>
  <c r="C109" i="4" s="1"/>
  <c r="U110" i="4" s="1"/>
  <c r="O110" i="4"/>
  <c r="R110" i="4" s="1"/>
  <c r="D110" i="4" s="1"/>
  <c r="V111" i="4" s="1"/>
  <c r="I110" i="4"/>
  <c r="L110" i="4" s="1"/>
  <c r="B110" i="4" s="1"/>
  <c r="V109" i="4" s="1"/>
  <c r="R109" i="4"/>
  <c r="D109" i="4" s="1"/>
  <c r="U111" i="4" s="1"/>
  <c r="L109" i="4"/>
  <c r="B109" i="4" s="1"/>
  <c r="U109" i="4" s="1"/>
  <c r="O104" i="4"/>
  <c r="R104" i="4" s="1"/>
  <c r="E100" i="4" s="1"/>
  <c r="U103" i="4" s="1"/>
  <c r="I104" i="4"/>
  <c r="L104" i="4" s="1"/>
  <c r="C100" i="4" s="1"/>
  <c r="U101" i="4" s="1"/>
  <c r="O101" i="4"/>
  <c r="R101" i="4" s="1"/>
  <c r="D101" i="4" s="1"/>
  <c r="V102" i="4" s="1"/>
  <c r="I101" i="4"/>
  <c r="L101" i="4" s="1"/>
  <c r="B101" i="4" s="1"/>
  <c r="V100" i="4" s="1"/>
  <c r="R100" i="4"/>
  <c r="D100" i="4" s="1"/>
  <c r="U102" i="4" s="1"/>
  <c r="L100" i="4"/>
  <c r="B100" i="4" s="1"/>
  <c r="U100" i="4" s="1"/>
  <c r="O95" i="4"/>
  <c r="O96" i="4" s="1"/>
  <c r="I95" i="4"/>
  <c r="I96" i="4" s="1"/>
  <c r="O92" i="4"/>
  <c r="O93" i="4" s="1"/>
  <c r="R93" i="4" s="1"/>
  <c r="D93" i="4" s="1"/>
  <c r="W93" i="4" s="1"/>
  <c r="I92" i="4"/>
  <c r="L92" i="4" s="1"/>
  <c r="B92" i="4" s="1"/>
  <c r="V91" i="4" s="1"/>
  <c r="R91" i="4"/>
  <c r="D91" i="4" s="1"/>
  <c r="U93" i="4" s="1"/>
  <c r="L91" i="4"/>
  <c r="B91" i="4" s="1"/>
  <c r="U91" i="4" s="1"/>
  <c r="O86" i="4"/>
  <c r="O87" i="4" s="1"/>
  <c r="I86" i="4"/>
  <c r="L86" i="4" s="1"/>
  <c r="C82" i="4" s="1"/>
  <c r="U83" i="4" s="1"/>
  <c r="O83" i="4"/>
  <c r="O84" i="4" s="1"/>
  <c r="R84" i="4" s="1"/>
  <c r="D84" i="4" s="1"/>
  <c r="W84" i="4" s="1"/>
  <c r="I83" i="4"/>
  <c r="L83" i="4" s="1"/>
  <c r="B83" i="4" s="1"/>
  <c r="V82" i="4" s="1"/>
  <c r="R82" i="4"/>
  <c r="D82" i="4" s="1"/>
  <c r="U84" i="4" s="1"/>
  <c r="L82" i="4"/>
  <c r="B82" i="4" s="1"/>
  <c r="U82" i="4" s="1"/>
  <c r="O77" i="4"/>
  <c r="R77" i="4" s="1"/>
  <c r="E73" i="4" s="1"/>
  <c r="I77" i="4"/>
  <c r="L77" i="4" s="1"/>
  <c r="C73" i="4" s="1"/>
  <c r="O74" i="4"/>
  <c r="R74" i="4" s="1"/>
  <c r="D74" i="4" s="1"/>
  <c r="I74" i="4"/>
  <c r="L74" i="4" s="1"/>
  <c r="B74" i="4" s="1"/>
  <c r="R73" i="4"/>
  <c r="D73" i="4" s="1"/>
  <c r="L73" i="4"/>
  <c r="B73" i="4" s="1"/>
  <c r="O68" i="4"/>
  <c r="O69" i="4" s="1"/>
  <c r="I68" i="4"/>
  <c r="L68" i="4" s="1"/>
  <c r="C64" i="4" s="1"/>
  <c r="U65" i="4" s="1"/>
  <c r="O65" i="4"/>
  <c r="O66" i="4" s="1"/>
  <c r="R66" i="4" s="1"/>
  <c r="D66" i="4" s="1"/>
  <c r="W66" i="4" s="1"/>
  <c r="I65" i="4"/>
  <c r="L65" i="4" s="1"/>
  <c r="B65" i="4" s="1"/>
  <c r="V64" i="4" s="1"/>
  <c r="R64" i="4"/>
  <c r="D64" i="4" s="1"/>
  <c r="U66" i="4" s="1"/>
  <c r="L64" i="4"/>
  <c r="B64" i="4" s="1"/>
  <c r="U64" i="4" s="1"/>
  <c r="AO146" i="4" l="1"/>
  <c r="AP146" i="4" s="1"/>
  <c r="AO145" i="4"/>
  <c r="AP145" i="4" s="1"/>
  <c r="AO147" i="4"/>
  <c r="AP147" i="4" s="1"/>
  <c r="AV157" i="4"/>
  <c r="BA154" i="4"/>
  <c r="AZ154" i="4"/>
  <c r="BA156" i="4"/>
  <c r="AZ156" i="4"/>
  <c r="BA155" i="4"/>
  <c r="AZ155" i="4"/>
  <c r="AV139" i="4"/>
  <c r="BA136" i="4"/>
  <c r="AZ136" i="4"/>
  <c r="AZ139" i="4" s="1"/>
  <c r="AZ140" i="4" s="1"/>
  <c r="AZ141" i="4" s="1"/>
  <c r="BD138" i="4" s="1"/>
  <c r="BA137" i="4"/>
  <c r="AZ137" i="4"/>
  <c r="BA138" i="4"/>
  <c r="AZ138" i="4"/>
  <c r="BB33" i="4"/>
  <c r="BB132" i="4"/>
  <c r="R119" i="4"/>
  <c r="D119" i="4" s="1"/>
  <c r="V120" i="4" s="1"/>
  <c r="B6" i="4"/>
  <c r="V73" i="4"/>
  <c r="D6" i="4"/>
  <c r="V75" i="4"/>
  <c r="B5" i="4"/>
  <c r="U73" i="4"/>
  <c r="C5" i="4"/>
  <c r="U74" i="4"/>
  <c r="R65" i="4"/>
  <c r="D65" i="4" s="1"/>
  <c r="V66" i="4" s="1"/>
  <c r="D5" i="4"/>
  <c r="U75" i="4"/>
  <c r="E5" i="4"/>
  <c r="U76" i="4"/>
  <c r="R122" i="4"/>
  <c r="E118" i="4" s="1"/>
  <c r="U121" i="4" s="1"/>
  <c r="L159" i="4"/>
  <c r="C155" i="4" s="1"/>
  <c r="V155" i="4" s="1"/>
  <c r="I160" i="4"/>
  <c r="L160" i="4" s="1"/>
  <c r="C156" i="4" s="1"/>
  <c r="W155" i="4" s="1"/>
  <c r="R150" i="4"/>
  <c r="E146" i="4" s="1"/>
  <c r="V148" i="4" s="1"/>
  <c r="O151" i="4"/>
  <c r="R151" i="4" s="1"/>
  <c r="E147" i="4" s="1"/>
  <c r="W148" i="4" s="1"/>
  <c r="L150" i="4"/>
  <c r="C146" i="4" s="1"/>
  <c r="V146" i="4" s="1"/>
  <c r="I151" i="4"/>
  <c r="L151" i="4" s="1"/>
  <c r="C147" i="4" s="1"/>
  <c r="W146" i="4" s="1"/>
  <c r="R128" i="4"/>
  <c r="D128" i="4" s="1"/>
  <c r="V129" i="4" s="1"/>
  <c r="R131" i="4"/>
  <c r="E127" i="4" s="1"/>
  <c r="U130" i="4" s="1"/>
  <c r="L141" i="4"/>
  <c r="C137" i="4" s="1"/>
  <c r="V137" i="4" s="1"/>
  <c r="I142" i="4"/>
  <c r="L142" i="4" s="1"/>
  <c r="C138" i="4" s="1"/>
  <c r="W137" i="4" s="1"/>
  <c r="R83" i="4"/>
  <c r="D83" i="4" s="1"/>
  <c r="V84" i="4" s="1"/>
  <c r="R95" i="4"/>
  <c r="E91" i="4" s="1"/>
  <c r="U94" i="4" s="1"/>
  <c r="R92" i="4"/>
  <c r="D92" i="4" s="1"/>
  <c r="V93" i="4" s="1"/>
  <c r="R86" i="4"/>
  <c r="E82" i="4" s="1"/>
  <c r="U85" i="4" s="1"/>
  <c r="R68" i="4"/>
  <c r="E64" i="4" s="1"/>
  <c r="U67" i="4" s="1"/>
  <c r="O133" i="4"/>
  <c r="R133" i="4" s="1"/>
  <c r="E129" i="4" s="1"/>
  <c r="W130" i="4" s="1"/>
  <c r="R132" i="4"/>
  <c r="E128" i="4" s="1"/>
  <c r="V130" i="4" s="1"/>
  <c r="I129" i="4"/>
  <c r="L129" i="4" s="1"/>
  <c r="B129" i="4" s="1"/>
  <c r="W127" i="4" s="1"/>
  <c r="I132" i="4"/>
  <c r="I124" i="4"/>
  <c r="L124" i="4" s="1"/>
  <c r="C120" i="4" s="1"/>
  <c r="W119" i="4" s="1"/>
  <c r="L123" i="4"/>
  <c r="C119" i="4" s="1"/>
  <c r="V119" i="4" s="1"/>
  <c r="O124" i="4"/>
  <c r="R124" i="4" s="1"/>
  <c r="E120" i="4" s="1"/>
  <c r="W121" i="4" s="1"/>
  <c r="R123" i="4"/>
  <c r="E119" i="4" s="1"/>
  <c r="V121" i="4" s="1"/>
  <c r="I120" i="4"/>
  <c r="L120" i="4" s="1"/>
  <c r="B120" i="4" s="1"/>
  <c r="W118" i="4" s="1"/>
  <c r="L122" i="4"/>
  <c r="C118" i="4" s="1"/>
  <c r="U119" i="4" s="1"/>
  <c r="O111" i="4"/>
  <c r="R111" i="4" s="1"/>
  <c r="D111" i="4" s="1"/>
  <c r="W111" i="4" s="1"/>
  <c r="O114" i="4"/>
  <c r="I111" i="4"/>
  <c r="L111" i="4" s="1"/>
  <c r="B111" i="4" s="1"/>
  <c r="W109" i="4" s="1"/>
  <c r="I114" i="4"/>
  <c r="O102" i="4"/>
  <c r="R102" i="4" s="1"/>
  <c r="D102" i="4" s="1"/>
  <c r="W102" i="4" s="1"/>
  <c r="O105" i="4"/>
  <c r="I102" i="4"/>
  <c r="L102" i="4" s="1"/>
  <c r="B102" i="4" s="1"/>
  <c r="W100" i="4" s="1"/>
  <c r="I105" i="4"/>
  <c r="L96" i="4"/>
  <c r="C92" i="4" s="1"/>
  <c r="V92" i="4" s="1"/>
  <c r="I97" i="4"/>
  <c r="L97" i="4" s="1"/>
  <c r="C93" i="4" s="1"/>
  <c r="W92" i="4" s="1"/>
  <c r="R96" i="4"/>
  <c r="E92" i="4" s="1"/>
  <c r="V94" i="4" s="1"/>
  <c r="O97" i="4"/>
  <c r="R97" i="4" s="1"/>
  <c r="E93" i="4" s="1"/>
  <c r="W94" i="4" s="1"/>
  <c r="I93" i="4"/>
  <c r="L93" i="4" s="1"/>
  <c r="B93" i="4" s="1"/>
  <c r="W91" i="4" s="1"/>
  <c r="L95" i="4"/>
  <c r="C91" i="4" s="1"/>
  <c r="U92" i="4" s="1"/>
  <c r="O88" i="4"/>
  <c r="R88" i="4" s="1"/>
  <c r="E84" i="4" s="1"/>
  <c r="W85" i="4" s="1"/>
  <c r="R87" i="4"/>
  <c r="E83" i="4" s="1"/>
  <c r="V85" i="4" s="1"/>
  <c r="I84" i="4"/>
  <c r="L84" i="4" s="1"/>
  <c r="B84" i="4" s="1"/>
  <c r="W82" i="4" s="1"/>
  <c r="I87" i="4"/>
  <c r="O75" i="4"/>
  <c r="R75" i="4" s="1"/>
  <c r="D75" i="4" s="1"/>
  <c r="O78" i="4"/>
  <c r="I75" i="4"/>
  <c r="L75" i="4" s="1"/>
  <c r="B75" i="4" s="1"/>
  <c r="I78" i="4"/>
  <c r="O70" i="4"/>
  <c r="R70" i="4" s="1"/>
  <c r="E66" i="4" s="1"/>
  <c r="W67" i="4" s="1"/>
  <c r="R69" i="4"/>
  <c r="E65" i="4" s="1"/>
  <c r="V67" i="4" s="1"/>
  <c r="I66" i="4"/>
  <c r="L66" i="4" s="1"/>
  <c r="B66" i="4" s="1"/>
  <c r="W64" i="4" s="1"/>
  <c r="I69" i="4"/>
  <c r="O59" i="4"/>
  <c r="R59" i="4" s="1"/>
  <c r="E55" i="4" s="1"/>
  <c r="U58" i="4" s="1"/>
  <c r="I59" i="4"/>
  <c r="L59" i="4" s="1"/>
  <c r="C55" i="4" s="1"/>
  <c r="U56" i="4" s="1"/>
  <c r="O56" i="4"/>
  <c r="R56" i="4" s="1"/>
  <c r="D56" i="4" s="1"/>
  <c r="V57" i="4" s="1"/>
  <c r="I56" i="4"/>
  <c r="L56" i="4" s="1"/>
  <c r="B56" i="4" s="1"/>
  <c r="V55" i="4" s="1"/>
  <c r="R55" i="4"/>
  <c r="D55" i="4" s="1"/>
  <c r="U57" i="4" s="1"/>
  <c r="L55" i="4"/>
  <c r="B55" i="4" s="1"/>
  <c r="U55" i="4" s="1"/>
  <c r="B28" i="4"/>
  <c r="U28" i="4" s="1"/>
  <c r="O50" i="4"/>
  <c r="R50" i="4" s="1"/>
  <c r="E46" i="4" s="1"/>
  <c r="U49" i="4" s="1"/>
  <c r="O41" i="4"/>
  <c r="O42" i="4" s="1"/>
  <c r="O32" i="4"/>
  <c r="O33" i="4" s="1"/>
  <c r="R33" i="4" s="1"/>
  <c r="E29" i="4" s="1"/>
  <c r="V31" i="4" s="1"/>
  <c r="I50" i="4"/>
  <c r="L50" i="4" s="1"/>
  <c r="C46" i="4" s="1"/>
  <c r="U47" i="4" s="1"/>
  <c r="O47" i="4"/>
  <c r="O48" i="4" s="1"/>
  <c r="R48" i="4" s="1"/>
  <c r="D48" i="4" s="1"/>
  <c r="W48" i="4" s="1"/>
  <c r="I47" i="4"/>
  <c r="L47" i="4" s="1"/>
  <c r="B47" i="4" s="1"/>
  <c r="V46" i="4" s="1"/>
  <c r="R46" i="4"/>
  <c r="D46" i="4" s="1"/>
  <c r="U48" i="4" s="1"/>
  <c r="L46" i="4"/>
  <c r="B46" i="4" s="1"/>
  <c r="U46" i="4" s="1"/>
  <c r="I33" i="4"/>
  <c r="L33" i="4" s="1"/>
  <c r="C29" i="4" s="1"/>
  <c r="V29" i="4" s="1"/>
  <c r="I32" i="4"/>
  <c r="L32" i="4" s="1"/>
  <c r="C28" i="4" s="1"/>
  <c r="U29" i="4" s="1"/>
  <c r="I41" i="4"/>
  <c r="L41" i="4" s="1"/>
  <c r="C37" i="4" s="1"/>
  <c r="U38" i="4" s="1"/>
  <c r="R28" i="4"/>
  <c r="D28" i="4" s="1"/>
  <c r="U30" i="4" s="1"/>
  <c r="R37" i="4"/>
  <c r="D37" i="4" s="1"/>
  <c r="U39" i="4" s="1"/>
  <c r="L37" i="4"/>
  <c r="B37" i="4" s="1"/>
  <c r="U37" i="4" s="1"/>
  <c r="O38" i="4"/>
  <c r="O39" i="4" s="1"/>
  <c r="R39" i="4" s="1"/>
  <c r="D39" i="4" s="1"/>
  <c r="W39" i="4" s="1"/>
  <c r="O29" i="4"/>
  <c r="R29" i="4" s="1"/>
  <c r="D29" i="4" s="1"/>
  <c r="V30" i="4" s="1"/>
  <c r="I29" i="4"/>
  <c r="I30" i="4" s="1"/>
  <c r="L30" i="4" s="1"/>
  <c r="B30" i="4" s="1"/>
  <c r="W28" i="4" s="1"/>
  <c r="I38" i="4"/>
  <c r="L38" i="4" s="1"/>
  <c r="B38" i="4" s="1"/>
  <c r="V37" i="4" s="1"/>
  <c r="AI147" i="4" l="1"/>
  <c r="AS147" i="4"/>
  <c r="AP148" i="4"/>
  <c r="AQ145" i="4" s="1"/>
  <c r="AI146" i="4"/>
  <c r="AJ147" i="4" s="1"/>
  <c r="AS146" i="4"/>
  <c r="AZ157" i="4"/>
  <c r="AZ158" i="4" s="1"/>
  <c r="AZ159" i="4" s="1"/>
  <c r="BD156" i="4" s="1"/>
  <c r="BA157" i="4"/>
  <c r="BA158" i="4" s="1"/>
  <c r="BA159" i="4" s="1"/>
  <c r="BA139" i="4"/>
  <c r="BA140" i="4" s="1"/>
  <c r="BA141" i="4" s="1"/>
  <c r="BB141" i="4" s="1"/>
  <c r="R41" i="4"/>
  <c r="E37" i="4" s="1"/>
  <c r="U40" i="4" s="1"/>
  <c r="O51" i="4"/>
  <c r="R51" i="4" s="1"/>
  <c r="E47" i="4" s="1"/>
  <c r="V49" i="4" s="1"/>
  <c r="B7" i="4"/>
  <c r="W73" i="4"/>
  <c r="L29" i="4"/>
  <c r="B29" i="4" s="1"/>
  <c r="V28" i="4" s="1"/>
  <c r="R47" i="4"/>
  <c r="D47" i="4" s="1"/>
  <c r="V48" i="4" s="1"/>
  <c r="R38" i="4"/>
  <c r="D38" i="4" s="1"/>
  <c r="V39" i="4" s="1"/>
  <c r="D7" i="4"/>
  <c r="W75" i="4"/>
  <c r="R32" i="4"/>
  <c r="E28" i="4" s="1"/>
  <c r="U31" i="4" s="1"/>
  <c r="L132" i="4"/>
  <c r="C128" i="4" s="1"/>
  <c r="V128" i="4" s="1"/>
  <c r="I133" i="4"/>
  <c r="L133" i="4" s="1"/>
  <c r="C129" i="4" s="1"/>
  <c r="W128" i="4" s="1"/>
  <c r="L114" i="4"/>
  <c r="C110" i="4" s="1"/>
  <c r="V110" i="4" s="1"/>
  <c r="I115" i="4"/>
  <c r="L115" i="4" s="1"/>
  <c r="C111" i="4" s="1"/>
  <c r="W110" i="4" s="1"/>
  <c r="R114" i="4"/>
  <c r="E110" i="4" s="1"/>
  <c r="V112" i="4" s="1"/>
  <c r="O115" i="4"/>
  <c r="R115" i="4" s="1"/>
  <c r="E111" i="4" s="1"/>
  <c r="W112" i="4" s="1"/>
  <c r="L105" i="4"/>
  <c r="C101" i="4" s="1"/>
  <c r="V101" i="4" s="1"/>
  <c r="I106" i="4"/>
  <c r="L106" i="4" s="1"/>
  <c r="C102" i="4" s="1"/>
  <c r="W101" i="4" s="1"/>
  <c r="R105" i="4"/>
  <c r="E101" i="4" s="1"/>
  <c r="V103" i="4" s="1"/>
  <c r="O106" i="4"/>
  <c r="R106" i="4" s="1"/>
  <c r="E102" i="4" s="1"/>
  <c r="W103" i="4" s="1"/>
  <c r="I88" i="4"/>
  <c r="L88" i="4" s="1"/>
  <c r="C84" i="4" s="1"/>
  <c r="W83" i="4" s="1"/>
  <c r="L87" i="4"/>
  <c r="C83" i="4" s="1"/>
  <c r="V83" i="4" s="1"/>
  <c r="L78" i="4"/>
  <c r="C74" i="4" s="1"/>
  <c r="I79" i="4"/>
  <c r="L79" i="4" s="1"/>
  <c r="C75" i="4" s="1"/>
  <c r="R78" i="4"/>
  <c r="E74" i="4" s="1"/>
  <c r="O79" i="4"/>
  <c r="R79" i="4" s="1"/>
  <c r="E75" i="4" s="1"/>
  <c r="L69" i="4"/>
  <c r="C65" i="4" s="1"/>
  <c r="V65" i="4" s="1"/>
  <c r="I70" i="4"/>
  <c r="L70" i="4" s="1"/>
  <c r="C66" i="4" s="1"/>
  <c r="W65" i="4" s="1"/>
  <c r="I57" i="4"/>
  <c r="L57" i="4" s="1"/>
  <c r="B57" i="4" s="1"/>
  <c r="W55" i="4" s="1"/>
  <c r="I60" i="4"/>
  <c r="O57" i="4"/>
  <c r="R57" i="4" s="1"/>
  <c r="D57" i="4" s="1"/>
  <c r="W57" i="4" s="1"/>
  <c r="O60" i="4"/>
  <c r="O43" i="4"/>
  <c r="R43" i="4" s="1"/>
  <c r="E39" i="4" s="1"/>
  <c r="W40" i="4" s="1"/>
  <c r="R42" i="4"/>
  <c r="E38" i="4" s="1"/>
  <c r="V40" i="4" s="1"/>
  <c r="I51" i="4"/>
  <c r="L51" i="4" s="1"/>
  <c r="C47" i="4" s="1"/>
  <c r="V47" i="4" s="1"/>
  <c r="I48" i="4"/>
  <c r="L48" i="4" s="1"/>
  <c r="B48" i="4" s="1"/>
  <c r="W46" i="4" s="1"/>
  <c r="O52" i="4"/>
  <c r="R52" i="4" s="1"/>
  <c r="E48" i="4" s="1"/>
  <c r="W49" i="4" s="1"/>
  <c r="I39" i="4"/>
  <c r="L39" i="4" s="1"/>
  <c r="B39" i="4" s="1"/>
  <c r="W37" i="4" s="1"/>
  <c r="I34" i="4"/>
  <c r="L34" i="4" s="1"/>
  <c r="C30" i="4" s="1"/>
  <c r="W29" i="4" s="1"/>
  <c r="O34" i="4"/>
  <c r="R34" i="4" s="1"/>
  <c r="E30" i="4" s="1"/>
  <c r="W31" i="4" s="1"/>
  <c r="O30" i="4"/>
  <c r="R30" i="4" s="1"/>
  <c r="D30" i="4" s="1"/>
  <c r="W30" i="4" s="1"/>
  <c r="I42" i="4"/>
  <c r="L42" i="4" s="1"/>
  <c r="C38" i="4" s="1"/>
  <c r="V38" i="4" s="1"/>
  <c r="AQ146" i="4" l="1"/>
  <c r="AS148" i="4"/>
  <c r="AS149" i="4" s="1"/>
  <c r="AJ145" i="4"/>
  <c r="AJ146" i="4"/>
  <c r="AQ147" i="4"/>
  <c r="BB159" i="4"/>
  <c r="I43" i="4"/>
  <c r="L43" i="4" s="1"/>
  <c r="C39" i="4" s="1"/>
  <c r="W38" i="4" s="1"/>
  <c r="C6" i="4"/>
  <c r="V74" i="4"/>
  <c r="E7" i="4"/>
  <c r="W76" i="4"/>
  <c r="E6" i="4"/>
  <c r="V76" i="4"/>
  <c r="C7" i="4"/>
  <c r="W74" i="4"/>
  <c r="R60" i="4"/>
  <c r="E56" i="4" s="1"/>
  <c r="V58" i="4" s="1"/>
  <c r="O61" i="4"/>
  <c r="R61" i="4" s="1"/>
  <c r="E57" i="4" s="1"/>
  <c r="W58" i="4" s="1"/>
  <c r="L60" i="4"/>
  <c r="C56" i="4" s="1"/>
  <c r="V56" i="4" s="1"/>
  <c r="I61" i="4"/>
  <c r="L61" i="4" s="1"/>
  <c r="C57" i="4" s="1"/>
  <c r="W56" i="4" s="1"/>
  <c r="I52" i="4"/>
  <c r="L52" i="4" s="1"/>
  <c r="C48" i="4" s="1"/>
  <c r="W47" i="4" s="1"/>
  <c r="AJ148" i="4" l="1"/>
  <c r="AK147" i="4" s="1"/>
  <c r="AY147" i="4" s="1"/>
  <c r="AQ148" i="4"/>
  <c r="AT146" i="4"/>
  <c r="AU146" i="4" s="1"/>
  <c r="AT145" i="4"/>
  <c r="AT147" i="4"/>
  <c r="AU147" i="4" s="1"/>
  <c r="J6" i="6"/>
  <c r="K6" i="6"/>
  <c r="L6" i="6"/>
  <c r="I6" i="6"/>
  <c r="H6" i="6"/>
  <c r="G6" i="6"/>
  <c r="J5" i="6"/>
  <c r="K5" i="6"/>
  <c r="L5" i="6"/>
  <c r="I5" i="6"/>
  <c r="H5" i="6"/>
  <c r="G5" i="6"/>
  <c r="J4" i="6"/>
  <c r="K4" i="6"/>
  <c r="L4" i="6"/>
  <c r="I4" i="6"/>
  <c r="H4" i="6"/>
  <c r="G4" i="6"/>
  <c r="AU145" i="4" l="1"/>
  <c r="AU148" i="4" s="1"/>
  <c r="AV145" i="4" s="1"/>
  <c r="AT148" i="4"/>
  <c r="AK145" i="4"/>
  <c r="AK146" i="4"/>
  <c r="AY146" i="4" s="1"/>
  <c r="I8" i="6"/>
  <c r="G8" i="6"/>
  <c r="J8" i="6"/>
  <c r="L8" i="6"/>
  <c r="H8" i="6"/>
  <c r="K8" i="6"/>
  <c r="AV147" i="4" l="1"/>
  <c r="BA147" i="4" s="1"/>
  <c r="BA145" i="4"/>
  <c r="AV148" i="4"/>
  <c r="AZ145" i="4"/>
  <c r="AV146" i="4"/>
  <c r="AK148" i="4"/>
  <c r="AY145" i="4"/>
  <c r="AY148" i="4" s="1"/>
  <c r="AY149" i="4" s="1"/>
  <c r="AY150" i="4" s="1"/>
  <c r="I10" i="6"/>
  <c r="G10" i="6"/>
  <c r="H10" i="6"/>
  <c r="J10" i="6"/>
  <c r="L10" i="6"/>
  <c r="K10" i="6"/>
  <c r="AZ147" i="4" l="1"/>
  <c r="BA146" i="4"/>
  <c r="BA148" i="4" s="1"/>
  <c r="BA149" i="4" s="1"/>
  <c r="BA150" i="4" s="1"/>
  <c r="AZ146" i="4"/>
  <c r="AZ148" i="4" s="1"/>
  <c r="AZ149" i="4" s="1"/>
  <c r="AZ150" i="4" s="1"/>
  <c r="BD147" i="4" s="1"/>
  <c r="BG22" i="4" s="1"/>
  <c r="I12" i="6"/>
  <c r="J12" i="6"/>
  <c r="G12" i="6"/>
  <c r="H12" i="6"/>
  <c r="P5" i="4"/>
  <c r="AC7" i="4"/>
  <c r="AA7" i="4"/>
  <c r="I7" i="4"/>
  <c r="I14" i="4" s="1"/>
  <c r="AC6" i="4"/>
  <c r="AA6" i="4"/>
  <c r="I6" i="4"/>
  <c r="H14" i="4" s="1"/>
  <c r="AC5" i="4"/>
  <c r="AA5" i="4"/>
  <c r="I5" i="4"/>
  <c r="AB3" i="4"/>
  <c r="AB7" i="4" s="1"/>
  <c r="BB150" i="4" l="1"/>
  <c r="AD3" i="4"/>
  <c r="AD6" i="4" s="1"/>
  <c r="Q7" i="6"/>
  <c r="P7" i="6"/>
  <c r="O7" i="6"/>
  <c r="N7" i="6"/>
  <c r="H6" i="4"/>
  <c r="H23" i="4" s="1"/>
  <c r="J6" i="4"/>
  <c r="G14" i="4"/>
  <c r="I10" i="4"/>
  <c r="K7" i="4"/>
  <c r="G7" i="4"/>
  <c r="I13" i="4" s="1"/>
  <c r="AB5" i="4"/>
  <c r="AB6" i="4"/>
  <c r="AD5" i="4" l="1"/>
  <c r="AD7" i="4"/>
  <c r="N10" i="6"/>
  <c r="C10" i="6" s="1"/>
  <c r="K6" i="4"/>
  <c r="G6" i="4"/>
  <c r="H13" i="4" s="1"/>
  <c r="K13" i="4" s="1"/>
  <c r="I22" i="4"/>
  <c r="L7" i="4"/>
  <c r="H7" i="4"/>
  <c r="I23" i="4" s="1"/>
  <c r="J7" i="4"/>
  <c r="K5" i="4"/>
  <c r="G5" i="4"/>
  <c r="L5" i="4"/>
  <c r="H5" i="4"/>
  <c r="J5" i="4"/>
  <c r="L6" i="4"/>
  <c r="BR30" i="4" l="1"/>
  <c r="BR29" i="4"/>
  <c r="K10" i="4"/>
  <c r="G23" i="4"/>
  <c r="H10" i="4"/>
  <c r="H22" i="4"/>
  <c r="K22" i="4" s="1"/>
  <c r="G13" i="4"/>
  <c r="G10" i="4"/>
  <c r="BR28" i="4" l="1"/>
  <c r="BR31" i="4" s="1"/>
  <c r="BR32" i="4" s="1"/>
  <c r="BR33" i="4" s="1"/>
  <c r="K15" i="4"/>
  <c r="K14" i="4"/>
  <c r="M10" i="4"/>
  <c r="O10" i="4" s="1"/>
  <c r="B113" i="4" s="1"/>
  <c r="G22" i="4"/>
  <c r="K24" i="4" s="1"/>
  <c r="P10" i="4" l="1"/>
  <c r="K18" i="4"/>
  <c r="L13" i="4" s="1"/>
  <c r="K23" i="4"/>
  <c r="L15" i="4" l="1"/>
  <c r="L14" i="4"/>
  <c r="K27" i="4"/>
  <c r="L16" i="4" l="1"/>
  <c r="N18" i="4"/>
  <c r="D113" i="4" s="1"/>
  <c r="L22" i="4"/>
  <c r="L24" i="4"/>
  <c r="L23" i="4"/>
  <c r="P18" i="4" l="1"/>
  <c r="P6" i="4" s="1"/>
  <c r="F113" i="4" s="1"/>
  <c r="L25" i="4"/>
  <c r="BQ28" i="4" l="1"/>
  <c r="BS28" i="4"/>
  <c r="BS30" i="4"/>
  <c r="BQ30" i="4"/>
  <c r="BS29" i="4"/>
  <c r="BQ29" i="4"/>
  <c r="BQ31" i="4" l="1"/>
  <c r="BQ32" i="4" s="1"/>
  <c r="BQ33" i="4" s="1"/>
  <c r="BS31" i="4"/>
  <c r="BS32" i="4" s="1"/>
  <c r="BS33" i="4" s="1"/>
  <c r="BT33" i="4" l="1"/>
</calcChain>
</file>

<file path=xl/sharedStrings.xml><?xml version="1.0" encoding="utf-8"?>
<sst xmlns="http://schemas.openxmlformats.org/spreadsheetml/2006/main" count="1313" uniqueCount="146">
  <si>
    <t>A</t>
  </si>
  <si>
    <t>B</t>
  </si>
  <si>
    <t>C</t>
  </si>
  <si>
    <t>D</t>
  </si>
  <si>
    <t>AB</t>
  </si>
  <si>
    <t>CD</t>
  </si>
  <si>
    <t>AC</t>
  </si>
  <si>
    <t>AD</t>
  </si>
  <si>
    <t>BC</t>
  </si>
  <si>
    <t>BD</t>
  </si>
  <si>
    <t>|AB|</t>
  </si>
  <si>
    <t>|AC|</t>
  </si>
  <si>
    <t>|BC|</t>
  </si>
  <si>
    <t>Volume of tetrahedron</t>
  </si>
  <si>
    <t>i</t>
  </si>
  <si>
    <t>j</t>
  </si>
  <si>
    <t>k</t>
  </si>
  <si>
    <t>AB x AC</t>
  </si>
  <si>
    <t>unit ABxAC</t>
  </si>
  <si>
    <t>|AB X AC|</t>
  </si>
  <si>
    <t>Area ABC</t>
  </si>
  <si>
    <t>s ABC</t>
  </si>
  <si>
    <t>distance from D to ABC</t>
  </si>
  <si>
    <t>|CD|</t>
  </si>
  <si>
    <t>Given segments AB and CD what is the volume of the tetrahedron formed?</t>
  </si>
  <si>
    <t>AB x CD</t>
  </si>
  <si>
    <t>unit ABxCD</t>
  </si>
  <si>
    <t>normal to plane ABC</t>
  </si>
  <si>
    <t>(</t>
  </si>
  <si>
    <t>,</t>
  </si>
  <si>
    <t>)</t>
  </si>
  <si>
    <t>What is the volume of the tetrahedron?</t>
  </si>
  <si>
    <t>of a tetrahedron.</t>
  </si>
  <si>
    <t>Points A, B, C and D form the vertices</t>
  </si>
  <si>
    <t>a</t>
  </si>
  <si>
    <t>b</t>
  </si>
  <si>
    <t>d</t>
  </si>
  <si>
    <t>c</t>
  </si>
  <si>
    <t>e</t>
  </si>
  <si>
    <t>f</t>
  </si>
  <si>
    <t>h</t>
  </si>
  <si>
    <t>g</t>
  </si>
  <si>
    <t>l</t>
  </si>
  <si>
    <t>m</t>
  </si>
  <si>
    <t>o</t>
  </si>
  <si>
    <t>p</t>
  </si>
  <si>
    <t>u</t>
  </si>
  <si>
    <t>v</t>
  </si>
  <si>
    <t>w</t>
  </si>
  <si>
    <t>U</t>
  </si>
  <si>
    <t>V</t>
  </si>
  <si>
    <t>W</t>
  </si>
  <si>
    <t>X</t>
  </si>
  <si>
    <t>lx</t>
  </si>
  <si>
    <t>Y</t>
  </si>
  <si>
    <t>ly</t>
  </si>
  <si>
    <t>Z</t>
  </si>
  <si>
    <t>lz</t>
  </si>
  <si>
    <t>lc</t>
  </si>
  <si>
    <t>Volume</t>
  </si>
  <si>
    <t>backup</t>
  </si>
  <si>
    <t>in autograph volume of tetrahedron 3</t>
  </si>
  <si>
    <t>SIC central tetrahedron</t>
  </si>
  <si>
    <t xml:space="preserve"> + λ</t>
  </si>
  <si>
    <t xml:space="preserve"> + μ</t>
  </si>
  <si>
    <t>E</t>
  </si>
  <si>
    <t>F</t>
  </si>
  <si>
    <t>G</t>
  </si>
  <si>
    <t>H</t>
  </si>
  <si>
    <t>I</t>
  </si>
  <si>
    <t>J</t>
  </si>
  <si>
    <t>K</t>
  </si>
  <si>
    <t>L</t>
  </si>
  <si>
    <t>/3</t>
  </si>
  <si>
    <t>A        (</t>
  </si>
  <si>
    <t>B        (</t>
  </si>
  <si>
    <t>C        (</t>
  </si>
  <si>
    <t>D        (</t>
  </si>
  <si>
    <t>M</t>
  </si>
  <si>
    <t>NET4.ggb</t>
  </si>
  <si>
    <t>NET.ggb</t>
  </si>
  <si>
    <t>NET5.ggb</t>
  </si>
  <si>
    <t>N</t>
  </si>
  <si>
    <t>O</t>
  </si>
  <si>
    <t>NET1.ggb</t>
  </si>
  <si>
    <t>NET2.ggb</t>
  </si>
  <si>
    <t>P</t>
  </si>
  <si>
    <t>Work out area of triangle ABC.</t>
  </si>
  <si>
    <t>Work out distance of point D from plane ABC</t>
  </si>
  <si>
    <t>Volume = 1/3 * area * height</t>
  </si>
  <si>
    <t>normal</t>
  </si>
  <si>
    <t>AB.normal</t>
  </si>
  <si>
    <t>AC.normal</t>
  </si>
  <si>
    <t>AD.normal</t>
  </si>
  <si>
    <t>AB.AC</t>
  </si>
  <si>
    <t>Area</t>
  </si>
  <si>
    <t>cos C</t>
  </si>
  <si>
    <t>squared</t>
  </si>
  <si>
    <t>height</t>
  </si>
  <si>
    <t>sin C</t>
  </si>
  <si>
    <t>Net2.ggb</t>
  </si>
  <si>
    <t>SIC_29</t>
  </si>
  <si>
    <t>Net5.ggb</t>
  </si>
  <si>
    <t>Net.ggb</t>
  </si>
  <si>
    <t>Net4.ggb</t>
  </si>
  <si>
    <t>Net1.ggb</t>
  </si>
  <si>
    <t>n</t>
  </si>
  <si>
    <r>
      <t>L</t>
    </r>
    <r>
      <rPr>
        <vertAlign val="subscript"/>
        <sz val="18"/>
        <color theme="1"/>
        <rFont val="Calibri"/>
        <family val="2"/>
        <scheme val="minor"/>
      </rPr>
      <t>1</t>
    </r>
  </si>
  <si>
    <r>
      <t>L</t>
    </r>
    <r>
      <rPr>
        <vertAlign val="subscript"/>
        <sz val="18"/>
        <color theme="1"/>
        <rFont val="Calibri"/>
        <family val="2"/>
        <scheme val="minor"/>
      </rPr>
      <t>2</t>
    </r>
  </si>
  <si>
    <r>
      <t>Angle between lines is 63.43</t>
    </r>
    <r>
      <rPr>
        <sz val="11"/>
        <color theme="1"/>
        <rFont val="Calibri"/>
        <family val="2"/>
      </rPr>
      <t>⁰</t>
    </r>
  </si>
  <si>
    <t>unit normal</t>
  </si>
  <si>
    <t>|AB X CD|</t>
  </si>
  <si>
    <t>AB and CD</t>
  </si>
  <si>
    <t>q</t>
  </si>
  <si>
    <t>r</t>
  </si>
  <si>
    <t>angle between</t>
  </si>
  <si>
    <t>p q</t>
  </si>
  <si>
    <t>radians</t>
  </si>
  <si>
    <t>degrees</t>
  </si>
  <si>
    <t>r p</t>
  </si>
  <si>
    <t>q r</t>
  </si>
  <si>
    <t>M        (</t>
  </si>
  <si>
    <t>x</t>
  </si>
  <si>
    <t>y</t>
  </si>
  <si>
    <t>z</t>
  </si>
  <si>
    <t>midpoint of AB</t>
  </si>
  <si>
    <t>Line BC</t>
  </si>
  <si>
    <t>anchor</t>
  </si>
  <si>
    <t>Notch angles (from horizontal)</t>
  </si>
  <si>
    <t>Left to E</t>
  </si>
  <si>
    <t>F to Right</t>
  </si>
  <si>
    <t>ME</t>
  </si>
  <si>
    <t>unit ME</t>
  </si>
  <si>
    <t>MF</t>
  </si>
  <si>
    <t>unit MF</t>
  </si>
  <si>
    <t>Line AD</t>
  </si>
  <si>
    <t>ME to MF</t>
  </si>
  <si>
    <t>Line AD parallel so BD</t>
  </si>
  <si>
    <t>Line BC parallel so AC</t>
  </si>
  <si>
    <t>Net1</t>
  </si>
  <si>
    <t>Net4</t>
  </si>
  <si>
    <t>Net</t>
  </si>
  <si>
    <t>Net5</t>
  </si>
  <si>
    <t>Net2</t>
  </si>
  <si>
    <t>TOO EASY - see normal</t>
  </si>
  <si>
    <t>TOO EASY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</si>
</sst>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"/>
    <numFmt numFmtId="166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theme="1"/>
      <name val="Comic Sans MS"/>
      <family val="4"/>
    </font>
    <font>
      <sz val="12"/>
      <color rgb="FF00B050"/>
      <name val="Comic Sans MS"/>
      <family val="4"/>
    </font>
    <font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Bradley Hand ITC"/>
      <family val="4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 wrapText="1"/>
    </xf>
    <xf numFmtId="164" fontId="6" fillId="0" borderId="0" xfId="0" applyNumberFormat="1" applyFont="1"/>
    <xf numFmtId="0" fontId="0" fillId="2" borderId="0" xfId="0" applyFill="1" applyAlignment="1">
      <alignment horizontal="center"/>
    </xf>
    <xf numFmtId="0" fontId="7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0" xfId="0" applyFont="1" applyBorder="1" applyAlignment="1">
      <alignment horizontal="left"/>
    </xf>
    <xf numFmtId="0" fontId="5" fillId="0" borderId="0" xfId="0" applyFont="1"/>
    <xf numFmtId="165" fontId="0" fillId="0" borderId="0" xfId="0" applyNumberForma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/>
    <xf numFmtId="0" fontId="4" fillId="2" borderId="0" xfId="0" applyFont="1" applyFill="1"/>
    <xf numFmtId="166" fontId="6" fillId="0" borderId="0" xfId="0" applyNumberFormat="1" applyFont="1"/>
    <xf numFmtId="0" fontId="0" fillId="0" borderId="7" xfId="0" applyBorder="1"/>
    <xf numFmtId="0" fontId="4" fillId="0" borderId="0" xfId="0" applyFont="1" applyBorder="1"/>
    <xf numFmtId="0" fontId="4" fillId="2" borderId="0" xfId="0" applyFont="1" applyFill="1" applyBorder="1"/>
    <xf numFmtId="0" fontId="0" fillId="0" borderId="0" xfId="0" applyBorder="1"/>
    <xf numFmtId="0" fontId="0" fillId="2" borderId="0" xfId="0" applyFill="1" applyBorder="1"/>
    <xf numFmtId="0" fontId="0" fillId="2" borderId="7" xfId="0" applyFill="1" applyBorder="1"/>
    <xf numFmtId="0" fontId="13" fillId="0" borderId="0" xfId="0" applyFont="1"/>
    <xf numFmtId="0" fontId="1" fillId="0" borderId="7" xfId="0" applyFont="1" applyBorder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7" fillId="0" borderId="0" xfId="1"/>
    <xf numFmtId="0" fontId="4" fillId="0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193148</xdr:colOff>
      <xdr:row>6</xdr:row>
      <xdr:rowOff>67303</xdr:rowOff>
    </xdr:from>
    <xdr:to>
      <xdr:col>43</xdr:col>
      <xdr:colOff>421238</xdr:colOff>
      <xdr:row>13</xdr:row>
      <xdr:rowOff>187702</xdr:rowOff>
    </xdr:to>
    <xdr:grpSp>
      <xdr:nvGrpSpPr>
        <xdr:cNvPr id="2" name="Group 1"/>
        <xdr:cNvGrpSpPr/>
      </xdr:nvGrpSpPr>
      <xdr:grpSpPr>
        <a:xfrm>
          <a:off x="17185748" y="1315078"/>
          <a:ext cx="2056890" cy="1911099"/>
          <a:chOff x="17240252" y="1226994"/>
          <a:chExt cx="2061652" cy="1919036"/>
        </a:xfrm>
      </xdr:grpSpPr>
      <xdr:grpSp>
        <xdr:nvGrpSpPr>
          <xdr:cNvPr id="3" name="Group 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8" name="Isosceles Triangle 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9" name="Straight Connector 8"/>
            <xdr:cNvCxnSpPr>
              <a:stCxn id="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Straight Connector 9"/>
            <xdr:cNvCxnSpPr>
              <a:endCxn id="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Straight Connector 10"/>
            <xdr:cNvCxnSpPr>
              <a:endCxn id="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TextBox 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194130</xdr:colOff>
      <xdr:row>16</xdr:row>
      <xdr:rowOff>66395</xdr:rowOff>
    </xdr:from>
    <xdr:to>
      <xdr:col>43</xdr:col>
      <xdr:colOff>422220</xdr:colOff>
      <xdr:row>23</xdr:row>
      <xdr:rowOff>186793</xdr:rowOff>
    </xdr:to>
    <xdr:grpSp>
      <xdr:nvGrpSpPr>
        <xdr:cNvPr id="12" name="Group 11"/>
        <xdr:cNvGrpSpPr/>
      </xdr:nvGrpSpPr>
      <xdr:grpSpPr>
        <a:xfrm>
          <a:off x="17186730" y="3857345"/>
          <a:ext cx="2056890" cy="1911098"/>
          <a:chOff x="17240252" y="1226994"/>
          <a:chExt cx="2061652" cy="1919036"/>
        </a:xfrm>
      </xdr:grpSpPr>
      <xdr:grpSp>
        <xdr:nvGrpSpPr>
          <xdr:cNvPr id="13" name="Group 1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18" name="Isosceles Triangle 1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9" name="Straight Connector 18"/>
            <xdr:cNvCxnSpPr>
              <a:stCxn id="1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Straight Connector 19"/>
            <xdr:cNvCxnSpPr>
              <a:endCxn id="1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/>
            <xdr:cNvCxnSpPr>
              <a:endCxn id="1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4" name="TextBox 1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196839</xdr:colOff>
      <xdr:row>26</xdr:row>
      <xdr:rowOff>65939</xdr:rowOff>
    </xdr:from>
    <xdr:to>
      <xdr:col>43</xdr:col>
      <xdr:colOff>424929</xdr:colOff>
      <xdr:row>34</xdr:row>
      <xdr:rowOff>2595</xdr:rowOff>
    </xdr:to>
    <xdr:grpSp>
      <xdr:nvGrpSpPr>
        <xdr:cNvPr id="22" name="Group 21"/>
        <xdr:cNvGrpSpPr/>
      </xdr:nvGrpSpPr>
      <xdr:grpSpPr>
        <a:xfrm>
          <a:off x="17189439" y="6409589"/>
          <a:ext cx="2056890" cy="1965481"/>
          <a:chOff x="17240252" y="1226994"/>
          <a:chExt cx="2061652" cy="1919036"/>
        </a:xfrm>
      </xdr:grpSpPr>
      <xdr:grpSp>
        <xdr:nvGrpSpPr>
          <xdr:cNvPr id="23" name="Group 2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28" name="Isosceles Triangle 2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29" name="Straight Connector 28"/>
            <xdr:cNvCxnSpPr>
              <a:stCxn id="2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/>
            <xdr:cNvCxnSpPr>
              <a:endCxn id="2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/>
            <xdr:cNvCxnSpPr>
              <a:endCxn id="2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" name="TextBox 2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190494</xdr:colOff>
      <xdr:row>36</xdr:row>
      <xdr:rowOff>67474</xdr:rowOff>
    </xdr:from>
    <xdr:to>
      <xdr:col>43</xdr:col>
      <xdr:colOff>418584</xdr:colOff>
      <xdr:row>44</xdr:row>
      <xdr:rowOff>4130</xdr:rowOff>
    </xdr:to>
    <xdr:grpSp>
      <xdr:nvGrpSpPr>
        <xdr:cNvPr id="32" name="Group 31"/>
        <xdr:cNvGrpSpPr/>
      </xdr:nvGrpSpPr>
      <xdr:grpSpPr>
        <a:xfrm>
          <a:off x="17183094" y="8935249"/>
          <a:ext cx="2056890" cy="1965481"/>
          <a:chOff x="17240252" y="1226994"/>
          <a:chExt cx="2061652" cy="1919036"/>
        </a:xfrm>
      </xdr:grpSpPr>
      <xdr:grpSp>
        <xdr:nvGrpSpPr>
          <xdr:cNvPr id="33" name="Group 3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38" name="Isosceles Triangle 3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39" name="Straight Connector 38"/>
            <xdr:cNvCxnSpPr>
              <a:stCxn id="3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39"/>
            <xdr:cNvCxnSpPr>
              <a:endCxn id="3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40"/>
            <xdr:cNvCxnSpPr>
              <a:endCxn id="3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4" name="TextBox 3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35" name="TextBox 3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36" name="TextBox 3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196839</xdr:colOff>
      <xdr:row>46</xdr:row>
      <xdr:rowOff>69602</xdr:rowOff>
    </xdr:from>
    <xdr:to>
      <xdr:col>43</xdr:col>
      <xdr:colOff>424929</xdr:colOff>
      <xdr:row>53</xdr:row>
      <xdr:rowOff>187233</xdr:rowOff>
    </xdr:to>
    <xdr:grpSp>
      <xdr:nvGrpSpPr>
        <xdr:cNvPr id="42" name="Group 41"/>
        <xdr:cNvGrpSpPr/>
      </xdr:nvGrpSpPr>
      <xdr:grpSpPr>
        <a:xfrm>
          <a:off x="17189439" y="11461502"/>
          <a:ext cx="2056890" cy="1898806"/>
          <a:chOff x="17240252" y="1226994"/>
          <a:chExt cx="2061652" cy="1919036"/>
        </a:xfrm>
      </xdr:grpSpPr>
      <xdr:grpSp>
        <xdr:nvGrpSpPr>
          <xdr:cNvPr id="43" name="Group 4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48" name="Isosceles Triangle 4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49" name="Straight Connector 48"/>
            <xdr:cNvCxnSpPr>
              <a:stCxn id="4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Straight Connector 49"/>
            <xdr:cNvCxnSpPr>
              <a:endCxn id="4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Straight Connector 50"/>
            <xdr:cNvCxnSpPr>
              <a:endCxn id="4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4" name="TextBox 4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46" name="TextBox 4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190494</xdr:colOff>
      <xdr:row>56</xdr:row>
      <xdr:rowOff>68694</xdr:rowOff>
    </xdr:from>
    <xdr:to>
      <xdr:col>43</xdr:col>
      <xdr:colOff>418584</xdr:colOff>
      <xdr:row>63</xdr:row>
      <xdr:rowOff>186325</xdr:rowOff>
    </xdr:to>
    <xdr:grpSp>
      <xdr:nvGrpSpPr>
        <xdr:cNvPr id="52" name="Group 51"/>
        <xdr:cNvGrpSpPr/>
      </xdr:nvGrpSpPr>
      <xdr:grpSpPr>
        <a:xfrm>
          <a:off x="17183094" y="13984719"/>
          <a:ext cx="2056890" cy="1898806"/>
          <a:chOff x="17240252" y="1226994"/>
          <a:chExt cx="2061652" cy="1919036"/>
        </a:xfrm>
      </xdr:grpSpPr>
      <xdr:grpSp>
        <xdr:nvGrpSpPr>
          <xdr:cNvPr id="53" name="Group 5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58" name="Isosceles Triangle 5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59" name="Straight Connector 58"/>
            <xdr:cNvCxnSpPr>
              <a:stCxn id="5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/>
            <xdr:cNvCxnSpPr>
              <a:endCxn id="5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/>
            <xdr:cNvCxnSpPr>
              <a:endCxn id="5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4" name="TextBox 5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56" name="TextBox 5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57" name="TextBox 5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188297</xdr:colOff>
      <xdr:row>66</xdr:row>
      <xdr:rowOff>62278</xdr:rowOff>
    </xdr:from>
    <xdr:to>
      <xdr:col>43</xdr:col>
      <xdr:colOff>416387</xdr:colOff>
      <xdr:row>73</xdr:row>
      <xdr:rowOff>189434</xdr:rowOff>
    </xdr:to>
    <xdr:grpSp>
      <xdr:nvGrpSpPr>
        <xdr:cNvPr id="62" name="Group 61"/>
        <xdr:cNvGrpSpPr/>
      </xdr:nvGrpSpPr>
      <xdr:grpSpPr>
        <a:xfrm>
          <a:off x="17180897" y="16502428"/>
          <a:ext cx="2056890" cy="1908331"/>
          <a:chOff x="17240252" y="1226994"/>
          <a:chExt cx="2061652" cy="1919036"/>
        </a:xfrm>
      </xdr:grpSpPr>
      <xdr:grpSp>
        <xdr:nvGrpSpPr>
          <xdr:cNvPr id="63" name="Group 6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68" name="Isosceles Triangle 6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69" name="Straight Connector 68"/>
            <xdr:cNvCxnSpPr>
              <a:stCxn id="6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" name="Straight Connector 69"/>
            <xdr:cNvCxnSpPr>
              <a:endCxn id="6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" name="Straight Connector 70"/>
            <xdr:cNvCxnSpPr>
              <a:endCxn id="6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4" name="TextBox 6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65" name="TextBox 6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66" name="TextBox 6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67" name="TextBox 6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189279</xdr:colOff>
      <xdr:row>76</xdr:row>
      <xdr:rowOff>66500</xdr:rowOff>
    </xdr:from>
    <xdr:to>
      <xdr:col>43</xdr:col>
      <xdr:colOff>417369</xdr:colOff>
      <xdr:row>84</xdr:row>
      <xdr:rowOff>3155</xdr:rowOff>
    </xdr:to>
    <xdr:grpSp>
      <xdr:nvGrpSpPr>
        <xdr:cNvPr id="72" name="Group 71"/>
        <xdr:cNvGrpSpPr/>
      </xdr:nvGrpSpPr>
      <xdr:grpSpPr>
        <a:xfrm>
          <a:off x="17181879" y="19030775"/>
          <a:ext cx="2056890" cy="1965480"/>
          <a:chOff x="17240252" y="1226994"/>
          <a:chExt cx="2061652" cy="1919036"/>
        </a:xfrm>
      </xdr:grpSpPr>
      <xdr:grpSp>
        <xdr:nvGrpSpPr>
          <xdr:cNvPr id="73" name="Group 7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78" name="Isosceles Triangle 7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79" name="Straight Connector 78"/>
            <xdr:cNvCxnSpPr>
              <a:stCxn id="7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" name="Straight Connector 79"/>
            <xdr:cNvCxnSpPr>
              <a:endCxn id="7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1" name="Straight Connector 80"/>
            <xdr:cNvCxnSpPr>
              <a:endCxn id="7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4" name="TextBox 7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75" name="TextBox 7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76" name="TextBox 7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77" name="TextBox 7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188297</xdr:colOff>
      <xdr:row>86</xdr:row>
      <xdr:rowOff>62278</xdr:rowOff>
    </xdr:from>
    <xdr:to>
      <xdr:col>43</xdr:col>
      <xdr:colOff>416387</xdr:colOff>
      <xdr:row>93</xdr:row>
      <xdr:rowOff>189434</xdr:rowOff>
    </xdr:to>
    <xdr:grpSp>
      <xdr:nvGrpSpPr>
        <xdr:cNvPr id="82" name="Group 81"/>
        <xdr:cNvGrpSpPr/>
      </xdr:nvGrpSpPr>
      <xdr:grpSpPr>
        <a:xfrm>
          <a:off x="17180897" y="21550678"/>
          <a:ext cx="2056890" cy="1908331"/>
          <a:chOff x="17240252" y="1226994"/>
          <a:chExt cx="2061652" cy="1919036"/>
        </a:xfrm>
      </xdr:grpSpPr>
      <xdr:grpSp>
        <xdr:nvGrpSpPr>
          <xdr:cNvPr id="83" name="Group 8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88" name="Isosceles Triangle 8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89" name="Straight Connector 88"/>
            <xdr:cNvCxnSpPr>
              <a:stCxn id="8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" name="Straight Connector 89"/>
            <xdr:cNvCxnSpPr>
              <a:endCxn id="8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" name="Straight Connector 90"/>
            <xdr:cNvCxnSpPr>
              <a:endCxn id="8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4" name="TextBox 8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85" name="TextBox 8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86" name="TextBox 8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87" name="TextBox 8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189279</xdr:colOff>
      <xdr:row>96</xdr:row>
      <xdr:rowOff>73826</xdr:rowOff>
    </xdr:from>
    <xdr:to>
      <xdr:col>43</xdr:col>
      <xdr:colOff>417369</xdr:colOff>
      <xdr:row>104</xdr:row>
      <xdr:rowOff>956</xdr:rowOff>
    </xdr:to>
    <xdr:grpSp>
      <xdr:nvGrpSpPr>
        <xdr:cNvPr id="92" name="Group 91"/>
        <xdr:cNvGrpSpPr/>
      </xdr:nvGrpSpPr>
      <xdr:grpSpPr>
        <a:xfrm>
          <a:off x="17181879" y="24086351"/>
          <a:ext cx="2056890" cy="1955955"/>
          <a:chOff x="17240252" y="1226994"/>
          <a:chExt cx="2061652" cy="1919036"/>
        </a:xfrm>
      </xdr:grpSpPr>
      <xdr:grpSp>
        <xdr:nvGrpSpPr>
          <xdr:cNvPr id="93" name="Group 9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98" name="Isosceles Triangle 9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99" name="Straight Connector 98"/>
            <xdr:cNvCxnSpPr>
              <a:stCxn id="9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0" name="Straight Connector 99"/>
            <xdr:cNvCxnSpPr>
              <a:endCxn id="9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" name="Straight Connector 100"/>
            <xdr:cNvCxnSpPr>
              <a:endCxn id="9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4" name="TextBox 9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95" name="TextBox 9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96" name="TextBox 9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97" name="TextBox 9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189520</xdr:colOff>
      <xdr:row>106</xdr:row>
      <xdr:rowOff>65943</xdr:rowOff>
    </xdr:from>
    <xdr:to>
      <xdr:col>43</xdr:col>
      <xdr:colOff>417610</xdr:colOff>
      <xdr:row>114</xdr:row>
      <xdr:rowOff>2600</xdr:rowOff>
    </xdr:to>
    <xdr:grpSp>
      <xdr:nvGrpSpPr>
        <xdr:cNvPr id="102" name="Group 101"/>
        <xdr:cNvGrpSpPr/>
      </xdr:nvGrpSpPr>
      <xdr:grpSpPr>
        <a:xfrm>
          <a:off x="17182120" y="26602593"/>
          <a:ext cx="2056890" cy="1965482"/>
          <a:chOff x="17240252" y="1226994"/>
          <a:chExt cx="2061652" cy="1919036"/>
        </a:xfrm>
      </xdr:grpSpPr>
      <xdr:grpSp>
        <xdr:nvGrpSpPr>
          <xdr:cNvPr id="103" name="Group 10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108" name="Isosceles Triangle 10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09" name="Straight Connector 108"/>
            <xdr:cNvCxnSpPr>
              <a:stCxn id="10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0" name="Straight Connector 109"/>
            <xdr:cNvCxnSpPr>
              <a:endCxn id="10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1" name="Straight Connector 110"/>
            <xdr:cNvCxnSpPr>
              <a:endCxn id="10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4" name="TextBox 10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105" name="TextBox 10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106" name="TextBox 10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107" name="TextBox 10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183175</xdr:colOff>
      <xdr:row>116</xdr:row>
      <xdr:rowOff>65036</xdr:rowOff>
    </xdr:from>
    <xdr:to>
      <xdr:col>43</xdr:col>
      <xdr:colOff>411265</xdr:colOff>
      <xdr:row>124</xdr:row>
      <xdr:rowOff>1692</xdr:rowOff>
    </xdr:to>
    <xdr:grpSp>
      <xdr:nvGrpSpPr>
        <xdr:cNvPr id="112" name="Group 111"/>
        <xdr:cNvGrpSpPr/>
      </xdr:nvGrpSpPr>
      <xdr:grpSpPr>
        <a:xfrm>
          <a:off x="17175775" y="29125811"/>
          <a:ext cx="2056890" cy="1965481"/>
          <a:chOff x="17240252" y="1226994"/>
          <a:chExt cx="2061652" cy="1919036"/>
        </a:xfrm>
      </xdr:grpSpPr>
      <xdr:grpSp>
        <xdr:nvGrpSpPr>
          <xdr:cNvPr id="113" name="Group 11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118" name="Isosceles Triangle 11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19" name="Straight Connector 118"/>
            <xdr:cNvCxnSpPr>
              <a:stCxn id="11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0" name="Straight Connector 119"/>
            <xdr:cNvCxnSpPr>
              <a:endCxn id="11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Straight Connector 120"/>
            <xdr:cNvCxnSpPr>
              <a:endCxn id="11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4" name="TextBox 11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115" name="TextBox 11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116" name="TextBox 11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117" name="TextBox 11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189520</xdr:colOff>
      <xdr:row>126</xdr:row>
      <xdr:rowOff>65943</xdr:rowOff>
    </xdr:from>
    <xdr:to>
      <xdr:col>43</xdr:col>
      <xdr:colOff>417610</xdr:colOff>
      <xdr:row>134</xdr:row>
      <xdr:rowOff>2600</xdr:rowOff>
    </xdr:to>
    <xdr:grpSp>
      <xdr:nvGrpSpPr>
        <xdr:cNvPr id="122" name="Group 121"/>
        <xdr:cNvGrpSpPr/>
      </xdr:nvGrpSpPr>
      <xdr:grpSpPr>
        <a:xfrm>
          <a:off x="17182120" y="31650843"/>
          <a:ext cx="2056890" cy="1965482"/>
          <a:chOff x="17240252" y="1226994"/>
          <a:chExt cx="2061652" cy="1919036"/>
        </a:xfrm>
      </xdr:grpSpPr>
      <xdr:grpSp>
        <xdr:nvGrpSpPr>
          <xdr:cNvPr id="123" name="Group 12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128" name="Isosceles Triangle 12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29" name="Straight Connector 128"/>
            <xdr:cNvCxnSpPr>
              <a:stCxn id="12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0" name="Straight Connector 129"/>
            <xdr:cNvCxnSpPr>
              <a:endCxn id="12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1" name="Straight Connector 130"/>
            <xdr:cNvCxnSpPr>
              <a:endCxn id="12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4" name="TextBox 12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125" name="TextBox 12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126" name="TextBox 12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127" name="TextBox 12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183175</xdr:colOff>
      <xdr:row>136</xdr:row>
      <xdr:rowOff>65035</xdr:rowOff>
    </xdr:from>
    <xdr:to>
      <xdr:col>43</xdr:col>
      <xdr:colOff>411265</xdr:colOff>
      <xdr:row>144</xdr:row>
      <xdr:rowOff>1691</xdr:rowOff>
    </xdr:to>
    <xdr:grpSp>
      <xdr:nvGrpSpPr>
        <xdr:cNvPr id="132" name="Group 131"/>
        <xdr:cNvGrpSpPr/>
      </xdr:nvGrpSpPr>
      <xdr:grpSpPr>
        <a:xfrm>
          <a:off x="17175775" y="34174060"/>
          <a:ext cx="2056890" cy="1965481"/>
          <a:chOff x="17240252" y="1226994"/>
          <a:chExt cx="2061652" cy="1919036"/>
        </a:xfrm>
      </xdr:grpSpPr>
      <xdr:grpSp>
        <xdr:nvGrpSpPr>
          <xdr:cNvPr id="133" name="Group 13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138" name="Isosceles Triangle 13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39" name="Straight Connector 138"/>
            <xdr:cNvCxnSpPr>
              <a:stCxn id="13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0" name="Straight Connector 139"/>
            <xdr:cNvCxnSpPr>
              <a:endCxn id="13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1" name="Straight Connector 140"/>
            <xdr:cNvCxnSpPr>
              <a:endCxn id="13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4" name="TextBox 13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135" name="TextBox 13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136" name="TextBox 13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137" name="TextBox 13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196847</xdr:colOff>
      <xdr:row>146</xdr:row>
      <xdr:rowOff>65943</xdr:rowOff>
    </xdr:from>
    <xdr:to>
      <xdr:col>43</xdr:col>
      <xdr:colOff>424937</xdr:colOff>
      <xdr:row>154</xdr:row>
      <xdr:rowOff>2600</xdr:rowOff>
    </xdr:to>
    <xdr:grpSp>
      <xdr:nvGrpSpPr>
        <xdr:cNvPr id="142" name="Group 141"/>
        <xdr:cNvGrpSpPr/>
      </xdr:nvGrpSpPr>
      <xdr:grpSpPr>
        <a:xfrm>
          <a:off x="17189447" y="36699093"/>
          <a:ext cx="2056890" cy="1965482"/>
          <a:chOff x="17240252" y="1226994"/>
          <a:chExt cx="2061652" cy="1919036"/>
        </a:xfrm>
      </xdr:grpSpPr>
      <xdr:grpSp>
        <xdr:nvGrpSpPr>
          <xdr:cNvPr id="143" name="Group 14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148" name="Isosceles Triangle 14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49" name="Straight Connector 148"/>
            <xdr:cNvCxnSpPr>
              <a:stCxn id="14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0" name="Straight Connector 149"/>
            <xdr:cNvCxnSpPr>
              <a:endCxn id="14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Straight Connector 150"/>
            <xdr:cNvCxnSpPr>
              <a:endCxn id="14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44" name="TextBox 14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145" name="TextBox 14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146" name="TextBox 14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147" name="TextBox 14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  <xdr:twoCellAnchor>
    <xdr:from>
      <xdr:col>40</xdr:col>
      <xdr:colOff>190502</xdr:colOff>
      <xdr:row>156</xdr:row>
      <xdr:rowOff>65037</xdr:rowOff>
    </xdr:from>
    <xdr:to>
      <xdr:col>43</xdr:col>
      <xdr:colOff>418592</xdr:colOff>
      <xdr:row>164</xdr:row>
      <xdr:rowOff>1692</xdr:rowOff>
    </xdr:to>
    <xdr:grpSp>
      <xdr:nvGrpSpPr>
        <xdr:cNvPr id="152" name="Group 151"/>
        <xdr:cNvGrpSpPr/>
      </xdr:nvGrpSpPr>
      <xdr:grpSpPr>
        <a:xfrm>
          <a:off x="17183102" y="39222312"/>
          <a:ext cx="2056890" cy="1975005"/>
          <a:chOff x="17240252" y="1226994"/>
          <a:chExt cx="2061652" cy="1919036"/>
        </a:xfrm>
      </xdr:grpSpPr>
      <xdr:grpSp>
        <xdr:nvGrpSpPr>
          <xdr:cNvPr id="153" name="Group 152"/>
          <xdr:cNvGrpSpPr/>
        </xdr:nvGrpSpPr>
        <xdr:grpSpPr>
          <a:xfrm>
            <a:off x="17561719" y="1500204"/>
            <a:ext cx="1476375" cy="1416836"/>
            <a:chOff x="17571924" y="1251857"/>
            <a:chExt cx="1479777" cy="1433846"/>
          </a:xfrm>
        </xdr:grpSpPr>
        <xdr:sp macro="" textlink="">
          <xdr:nvSpPr>
            <xdr:cNvPr id="158" name="Isosceles Triangle 157"/>
            <xdr:cNvSpPr/>
          </xdr:nvSpPr>
          <xdr:spPr>
            <a:xfrm>
              <a:off x="17571924" y="1954319"/>
              <a:ext cx="1479777" cy="731384"/>
            </a:xfrm>
            <a:prstGeom prst="triangle">
              <a:avLst>
                <a:gd name="adj" fmla="val 79268"/>
              </a:avLst>
            </a:prstGeom>
            <a:solidFill>
              <a:schemeClr val="bg2"/>
            </a:solidFill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59" name="Straight Connector 158"/>
            <xdr:cNvCxnSpPr>
              <a:stCxn id="158" idx="2"/>
            </xdr:cNvCxnSpPr>
          </xdr:nvCxnSpPr>
          <xdr:spPr>
            <a:xfrm flipV="1">
              <a:off x="17571924" y="1251857"/>
              <a:ext cx="147977" cy="1433846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0" name="Straight Connector 159"/>
            <xdr:cNvCxnSpPr>
              <a:endCxn id="158" idx="4"/>
            </xdr:cNvCxnSpPr>
          </xdr:nvCxnSpPr>
          <xdr:spPr>
            <a:xfrm>
              <a:off x="17722775" y="1270943"/>
              <a:ext cx="1328926" cy="141476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1" name="Straight Connector 160"/>
            <xdr:cNvCxnSpPr>
              <a:endCxn id="158" idx="0"/>
            </xdr:cNvCxnSpPr>
          </xdr:nvCxnSpPr>
          <xdr:spPr>
            <a:xfrm>
              <a:off x="17718648" y="1261884"/>
              <a:ext cx="1025995" cy="69243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4" name="TextBox 153"/>
          <xdr:cNvSpPr txBox="1"/>
        </xdr:nvSpPr>
        <xdr:spPr>
          <a:xfrm>
            <a:off x="17240252" y="2793984"/>
            <a:ext cx="315984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A</a:t>
            </a:r>
          </a:p>
        </xdr:txBody>
      </xdr:sp>
      <xdr:sp macro="" textlink="">
        <xdr:nvSpPr>
          <xdr:cNvPr id="155" name="TextBox 154"/>
          <xdr:cNvSpPr txBox="1"/>
        </xdr:nvSpPr>
        <xdr:spPr>
          <a:xfrm>
            <a:off x="19004066" y="2803500"/>
            <a:ext cx="297838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B</a:t>
            </a:r>
          </a:p>
        </xdr:txBody>
      </xdr:sp>
      <xdr:sp macro="" textlink="">
        <xdr:nvSpPr>
          <xdr:cNvPr id="156" name="TextBox 155"/>
          <xdr:cNvSpPr txBox="1"/>
        </xdr:nvSpPr>
        <xdr:spPr>
          <a:xfrm>
            <a:off x="18751628" y="1955712"/>
            <a:ext cx="292837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C</a:t>
            </a:r>
          </a:p>
        </xdr:txBody>
      </xdr:sp>
      <xdr:sp macro="" textlink="">
        <xdr:nvSpPr>
          <xdr:cNvPr id="157" name="TextBox 156"/>
          <xdr:cNvSpPr txBox="1"/>
        </xdr:nvSpPr>
        <xdr:spPr>
          <a:xfrm>
            <a:off x="17435498" y="1226994"/>
            <a:ext cx="314253" cy="342530"/>
          </a:xfrm>
          <a:prstGeom prst="rect">
            <a:avLst/>
          </a:prstGeom>
          <a:noFill/>
          <a:ln w="1905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>
                <a:latin typeface="Comic Sans MS" panose="030F0702030302020204" pitchFamily="66" charset="0"/>
              </a:rPr>
              <a:t>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=AQ32*180/@PI()" TargetMode="External"/><Relationship Id="rId13" Type="http://schemas.openxmlformats.org/officeDocument/2006/relationships/hyperlink" Target="mailto:=AQ32*180/@PI()" TargetMode="External"/><Relationship Id="rId18" Type="http://schemas.openxmlformats.org/officeDocument/2006/relationships/hyperlink" Target="mailto:=AQ32*180/@PI()" TargetMode="External"/><Relationship Id="rId3" Type="http://schemas.openxmlformats.org/officeDocument/2006/relationships/hyperlink" Target="mailto:=AQ32*180/@PI()" TargetMode="External"/><Relationship Id="rId7" Type="http://schemas.openxmlformats.org/officeDocument/2006/relationships/hyperlink" Target="mailto:=AQ32*180/@PI()" TargetMode="External"/><Relationship Id="rId12" Type="http://schemas.openxmlformats.org/officeDocument/2006/relationships/hyperlink" Target="mailto:=AQ32*180/@PI()" TargetMode="External"/><Relationship Id="rId17" Type="http://schemas.openxmlformats.org/officeDocument/2006/relationships/hyperlink" Target="mailto:=AQ32*180/@PI()" TargetMode="External"/><Relationship Id="rId2" Type="http://schemas.openxmlformats.org/officeDocument/2006/relationships/hyperlink" Target="mailto:=AQ32*180/@PI()" TargetMode="External"/><Relationship Id="rId16" Type="http://schemas.openxmlformats.org/officeDocument/2006/relationships/hyperlink" Target="mailto:=AQ32*180/@PI()" TargetMode="External"/><Relationship Id="rId1" Type="http://schemas.openxmlformats.org/officeDocument/2006/relationships/hyperlink" Target="mailto:=AQ32*180/@PI()" TargetMode="External"/><Relationship Id="rId6" Type="http://schemas.openxmlformats.org/officeDocument/2006/relationships/hyperlink" Target="mailto:=AQ32*180/@PI()" TargetMode="External"/><Relationship Id="rId11" Type="http://schemas.openxmlformats.org/officeDocument/2006/relationships/hyperlink" Target="mailto:=AQ32*180/@PI()" TargetMode="External"/><Relationship Id="rId5" Type="http://schemas.openxmlformats.org/officeDocument/2006/relationships/hyperlink" Target="mailto:=AQ32*180/@PI()" TargetMode="External"/><Relationship Id="rId15" Type="http://schemas.openxmlformats.org/officeDocument/2006/relationships/hyperlink" Target="mailto:=AQ32*180/@PI()" TargetMode="External"/><Relationship Id="rId10" Type="http://schemas.openxmlformats.org/officeDocument/2006/relationships/hyperlink" Target="mailto:=AQ32*180/@PI()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=AQ32*180/@PI()" TargetMode="External"/><Relationship Id="rId9" Type="http://schemas.openxmlformats.org/officeDocument/2006/relationships/hyperlink" Target="mailto:=AQ32*180/@PI()" TargetMode="External"/><Relationship Id="rId14" Type="http://schemas.openxmlformats.org/officeDocument/2006/relationships/hyperlink" Target="mailto:=AQ32*180/@PI(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9"/>
  <sheetViews>
    <sheetView topLeftCell="A59" zoomScale="85" zoomScaleNormal="85" workbookViewId="0">
      <selection activeCell="O74" sqref="O74"/>
    </sheetView>
  </sheetViews>
  <sheetFormatPr defaultRowHeight="15" x14ac:dyDescent="0.25"/>
  <cols>
    <col min="2" max="5" width="9.140625" style="1"/>
    <col min="7" max="12" width="11.42578125" style="1" customWidth="1"/>
    <col min="14" max="14" width="11.140625" customWidth="1"/>
    <col min="15" max="15" width="15.28515625" customWidth="1"/>
    <col min="16" max="16" width="26.85546875" customWidth="1"/>
    <col min="26" max="33" width="9.140625" style="1"/>
  </cols>
  <sheetData>
    <row r="1" spans="1:37" ht="18.75" x14ac:dyDescent="0.3">
      <c r="A1" s="7" t="s">
        <v>13</v>
      </c>
    </row>
    <row r="3" spans="1:37" ht="18.75" x14ac:dyDescent="0.3">
      <c r="A3" s="12" t="s">
        <v>24</v>
      </c>
      <c r="Q3" s="5"/>
      <c r="R3" s="1"/>
      <c r="S3" s="1"/>
      <c r="T3" s="1"/>
      <c r="U3" s="5"/>
      <c r="V3" s="1"/>
      <c r="W3" s="1"/>
      <c r="AA3" s="11">
        <v>1</v>
      </c>
      <c r="AB3" s="13">
        <f>AA3+2</f>
        <v>3</v>
      </c>
      <c r="AC3" s="11">
        <v>1</v>
      </c>
      <c r="AD3" s="1">
        <f>AC3+AB3-AA3</f>
        <v>3</v>
      </c>
    </row>
    <row r="4" spans="1:37" s="3" customFormat="1" ht="26.25" x14ac:dyDescent="0.4">
      <c r="B4" s="6" t="s">
        <v>0</v>
      </c>
      <c r="C4" s="6" t="s">
        <v>1</v>
      </c>
      <c r="D4" s="6" t="s">
        <v>2</v>
      </c>
      <c r="E4" s="6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Q4" s="1"/>
      <c r="R4" s="1"/>
      <c r="S4" s="1"/>
      <c r="T4" s="1"/>
      <c r="U4" s="1"/>
      <c r="V4" s="1"/>
      <c r="W4" s="1" t="s">
        <v>60</v>
      </c>
      <c r="Z4" s="1"/>
      <c r="AA4" s="5" t="s">
        <v>0</v>
      </c>
      <c r="AB4" s="5" t="s">
        <v>1</v>
      </c>
      <c r="AC4" s="5" t="s">
        <v>2</v>
      </c>
      <c r="AD4" s="5" t="s">
        <v>3</v>
      </c>
    </row>
    <row r="5" spans="1:37" ht="26.25" x14ac:dyDescent="0.4">
      <c r="B5" s="15">
        <f>B73</f>
        <v>-9</v>
      </c>
      <c r="C5" s="15">
        <f>C73</f>
        <v>-5</v>
      </c>
      <c r="D5" s="15">
        <f>D73</f>
        <v>-14</v>
      </c>
      <c r="E5" s="15">
        <f>E73</f>
        <v>-10</v>
      </c>
      <c r="G5" s="1">
        <f>C5-B5</f>
        <v>4</v>
      </c>
      <c r="H5" s="1">
        <f>E5-D5</f>
        <v>4</v>
      </c>
      <c r="I5" s="1">
        <f>D5-B5</f>
        <v>-5</v>
      </c>
      <c r="J5" s="1">
        <f>E5-B5</f>
        <v>-1</v>
      </c>
      <c r="K5" s="1">
        <f>D5-C5</f>
        <v>-9</v>
      </c>
      <c r="L5" s="1">
        <f>E5-C5</f>
        <v>-5</v>
      </c>
      <c r="P5" s="8" t="str">
        <f>P17</f>
        <v>Volume of tetrahedron</v>
      </c>
      <c r="Q5" s="1"/>
      <c r="R5" s="1"/>
      <c r="S5" s="1"/>
      <c r="T5" s="1"/>
      <c r="U5" s="1"/>
      <c r="V5" s="1"/>
      <c r="W5" s="15">
        <v>6</v>
      </c>
      <c r="X5" s="15">
        <v>10</v>
      </c>
      <c r="Y5" s="15">
        <v>4</v>
      </c>
      <c r="Z5" s="15">
        <v>6</v>
      </c>
      <c r="AA5" s="1">
        <f>Q5+AA3*R5</f>
        <v>0</v>
      </c>
      <c r="AB5" s="1">
        <f>Q5+AB3*R5</f>
        <v>0</v>
      </c>
      <c r="AC5" s="1">
        <f>U5+AC3*V5</f>
        <v>0</v>
      </c>
      <c r="AD5" s="1">
        <f>U5+AD3*V5</f>
        <v>0</v>
      </c>
      <c r="AH5" s="15">
        <v>18</v>
      </c>
      <c r="AI5" s="15">
        <v>22</v>
      </c>
      <c r="AJ5" s="15">
        <v>7</v>
      </c>
      <c r="AK5" s="15">
        <v>9</v>
      </c>
    </row>
    <row r="6" spans="1:37" ht="26.25" x14ac:dyDescent="0.4">
      <c r="B6" s="15">
        <f t="shared" ref="B6:E6" si="0">B74</f>
        <v>7</v>
      </c>
      <c r="C6" s="15">
        <f t="shared" si="0"/>
        <v>5</v>
      </c>
      <c r="D6" s="15">
        <f t="shared" si="0"/>
        <v>-1</v>
      </c>
      <c r="E6" s="15">
        <f t="shared" si="0"/>
        <v>1</v>
      </c>
      <c r="G6" s="1">
        <f t="shared" ref="G6:G7" si="1">C6-B6</f>
        <v>-2</v>
      </c>
      <c r="H6" s="1">
        <f t="shared" ref="H6:H7" si="2">E6-D6</f>
        <v>2</v>
      </c>
      <c r="I6" s="1">
        <f t="shared" ref="I6:I7" si="3">D6-B6</f>
        <v>-8</v>
      </c>
      <c r="J6" s="1">
        <f t="shared" ref="J6:J7" si="4">E6-B6</f>
        <v>-6</v>
      </c>
      <c r="K6" s="1">
        <f t="shared" ref="K6:K7" si="5">D6-C6</f>
        <v>-6</v>
      </c>
      <c r="L6" s="1">
        <f t="shared" ref="L6:L7" si="6">E6-C6</f>
        <v>-4</v>
      </c>
      <c r="P6" s="8">
        <f>P18</f>
        <v>-36.000000000000021</v>
      </c>
      <c r="Q6" s="1"/>
      <c r="R6" s="1"/>
      <c r="S6" s="1"/>
      <c r="T6" s="1"/>
      <c r="U6" s="1"/>
      <c r="V6" s="1"/>
      <c r="W6" s="15">
        <v>5</v>
      </c>
      <c r="X6" s="15">
        <v>9</v>
      </c>
      <c r="Y6" s="15">
        <v>11</v>
      </c>
      <c r="Z6" s="15">
        <v>15</v>
      </c>
      <c r="AA6" s="1">
        <f>Q6+AA3*R6</f>
        <v>0</v>
      </c>
      <c r="AB6" s="1">
        <f>Q6+AB3*R6</f>
        <v>0</v>
      </c>
      <c r="AC6" s="1">
        <f>U6+AC3*V6</f>
        <v>0</v>
      </c>
      <c r="AD6" s="1">
        <f>U6+AD3*V6</f>
        <v>0</v>
      </c>
      <c r="AH6" s="15">
        <v>18</v>
      </c>
      <c r="AI6" s="15">
        <v>22</v>
      </c>
      <c r="AJ6" s="15">
        <v>17</v>
      </c>
      <c r="AK6" s="15">
        <v>21</v>
      </c>
    </row>
    <row r="7" spans="1:37" ht="26.25" x14ac:dyDescent="0.4">
      <c r="B7" s="15">
        <f t="shared" ref="B7:E7" si="7">B75</f>
        <v>1</v>
      </c>
      <c r="C7" s="15">
        <f t="shared" si="7"/>
        <v>1</v>
      </c>
      <c r="D7" s="15">
        <f t="shared" si="7"/>
        <v>25</v>
      </c>
      <c r="E7" s="15">
        <f t="shared" si="7"/>
        <v>21</v>
      </c>
      <c r="G7" s="1">
        <f t="shared" si="1"/>
        <v>0</v>
      </c>
      <c r="H7" s="1">
        <f t="shared" si="2"/>
        <v>-4</v>
      </c>
      <c r="I7" s="1">
        <f t="shared" si="3"/>
        <v>24</v>
      </c>
      <c r="J7" s="1">
        <f t="shared" si="4"/>
        <v>20</v>
      </c>
      <c r="K7" s="1">
        <f t="shared" si="5"/>
        <v>24</v>
      </c>
      <c r="L7" s="1">
        <f t="shared" si="6"/>
        <v>20</v>
      </c>
      <c r="Q7" s="1"/>
      <c r="R7" s="1"/>
      <c r="S7" s="1"/>
      <c r="T7" s="1"/>
      <c r="U7" s="1"/>
      <c r="V7" s="1"/>
      <c r="W7" s="15">
        <v>1.5</v>
      </c>
      <c r="X7" s="15">
        <v>0.5</v>
      </c>
      <c r="Y7" s="15">
        <v>8</v>
      </c>
      <c r="Z7" s="15">
        <v>12</v>
      </c>
      <c r="AA7" s="1">
        <f>Q7+AA3*R7</f>
        <v>0</v>
      </c>
      <c r="AB7" s="1">
        <f>Q7+AB3*R7</f>
        <v>0</v>
      </c>
      <c r="AC7" s="1">
        <f>U7+AC3*V7</f>
        <v>0</v>
      </c>
      <c r="AD7" s="1">
        <f>U7+AD3*V7</f>
        <v>0</v>
      </c>
      <c r="AH7" s="15">
        <v>9</v>
      </c>
      <c r="AI7" s="15">
        <v>11</v>
      </c>
      <c r="AJ7" s="15">
        <v>14</v>
      </c>
      <c r="AK7" s="15">
        <v>18</v>
      </c>
    </row>
    <row r="8" spans="1:37" x14ac:dyDescent="0.25">
      <c r="Q8" s="1"/>
      <c r="R8" s="1"/>
      <c r="S8" s="1"/>
      <c r="T8" s="1"/>
      <c r="U8" s="1"/>
      <c r="V8" s="1"/>
      <c r="W8" s="1"/>
    </row>
    <row r="9" spans="1:37" ht="26.25" x14ac:dyDescent="0.4">
      <c r="B9" s="1" t="s">
        <v>61</v>
      </c>
      <c r="G9" s="1" t="s">
        <v>10</v>
      </c>
      <c r="H9" s="1" t="s">
        <v>23</v>
      </c>
      <c r="I9" s="1" t="s">
        <v>11</v>
      </c>
      <c r="K9" s="1" t="s">
        <v>12</v>
      </c>
      <c r="M9" t="s">
        <v>21</v>
      </c>
      <c r="O9" s="6" t="s">
        <v>20</v>
      </c>
    </row>
    <row r="10" spans="1:37" ht="26.25" x14ac:dyDescent="0.4">
      <c r="G10" s="6">
        <f>SQRT(G5*G5+G6*G6+G7*G7)</f>
        <v>4.4721359549995796</v>
      </c>
      <c r="H10" s="6">
        <f>SQRT(H5*H5+H6*H6+H7*H7)</f>
        <v>6</v>
      </c>
      <c r="I10" s="1">
        <f>SQRT(I5*I5+I6*I6+I7*I7)</f>
        <v>25.787593916455254</v>
      </c>
      <c r="K10" s="1">
        <f>SQRT(K5*K5+K6*K6+K7*K7)</f>
        <v>26.324893162176366</v>
      </c>
      <c r="M10">
        <f>(G10+I10+K10)/2</f>
        <v>28.292311516815602</v>
      </c>
      <c r="O10" s="39">
        <f>SQRT(M10*(M10-G10)*(M10-I10)*(M10-K10))</f>
        <v>57.628118136895694</v>
      </c>
      <c r="P10">
        <f>O10</f>
        <v>57.628118136895694</v>
      </c>
    </row>
    <row r="12" spans="1:37" ht="45" x14ac:dyDescent="0.25">
      <c r="G12" s="1" t="s">
        <v>14</v>
      </c>
      <c r="H12" s="1" t="s">
        <v>15</v>
      </c>
      <c r="I12" s="1" t="s">
        <v>16</v>
      </c>
      <c r="K12" t="s">
        <v>17</v>
      </c>
      <c r="L12" s="9" t="s">
        <v>18</v>
      </c>
      <c r="M12" s="14" t="s">
        <v>27</v>
      </c>
    </row>
    <row r="13" spans="1:37" ht="15.75" x14ac:dyDescent="0.25">
      <c r="F13" t="s">
        <v>4</v>
      </c>
      <c r="G13" s="1">
        <f>G5</f>
        <v>4</v>
      </c>
      <c r="H13" s="1">
        <f>G6</f>
        <v>-2</v>
      </c>
      <c r="I13" s="1">
        <f>G7</f>
        <v>0</v>
      </c>
      <c r="K13" s="1">
        <f>H13*I14-I13*H14</f>
        <v>-48</v>
      </c>
      <c r="L13" s="4">
        <f>K13/K18</f>
        <v>-0.41646336503628284</v>
      </c>
    </row>
    <row r="14" spans="1:37" ht="15.75" x14ac:dyDescent="0.25">
      <c r="F14" t="s">
        <v>6</v>
      </c>
      <c r="G14" s="1">
        <f>I5</f>
        <v>-5</v>
      </c>
      <c r="H14" s="1">
        <f>I6</f>
        <v>-8</v>
      </c>
      <c r="I14" s="1">
        <f>I7</f>
        <v>24</v>
      </c>
      <c r="K14" s="1">
        <f>I13*G14-G13*I14</f>
        <v>-96</v>
      </c>
      <c r="L14" s="4">
        <f>K14/K18</f>
        <v>-0.83292673007256568</v>
      </c>
    </row>
    <row r="15" spans="1:37" ht="15.75" x14ac:dyDescent="0.25">
      <c r="K15" s="1">
        <f>G13*H14-H13*G14</f>
        <v>-42</v>
      </c>
      <c r="L15" s="4">
        <f>K15/K18</f>
        <v>-0.36440544440674749</v>
      </c>
    </row>
    <row r="16" spans="1:37" x14ac:dyDescent="0.25">
      <c r="L16" s="1">
        <f>SQRT(L13*L13+L14*L14+L15*L15)</f>
        <v>1</v>
      </c>
    </row>
    <row r="17" spans="1:71" ht="26.25" x14ac:dyDescent="0.4">
      <c r="K17" s="1" t="s">
        <v>19</v>
      </c>
      <c r="N17" s="5" t="s">
        <v>22</v>
      </c>
      <c r="P17" s="8" t="s">
        <v>13</v>
      </c>
    </row>
    <row r="18" spans="1:71" ht="26.25" x14ac:dyDescent="0.4">
      <c r="K18" s="1">
        <f>SQRT(K13*K13+K14*K14+K15*K15)</f>
        <v>115.25623627379127</v>
      </c>
      <c r="N18" s="5">
        <f>J5*L13+J6*L14+J7*L15</f>
        <v>-1.8740851426632723</v>
      </c>
      <c r="P18" s="10">
        <f>O10*N18/3</f>
        <v>-36.000000000000021</v>
      </c>
    </row>
    <row r="21" spans="1:71" ht="31.5" x14ac:dyDescent="0.25">
      <c r="G21" s="1" t="s">
        <v>14</v>
      </c>
      <c r="H21" s="1" t="s">
        <v>15</v>
      </c>
      <c r="I21" s="1" t="s">
        <v>16</v>
      </c>
      <c r="K21" t="s">
        <v>25</v>
      </c>
      <c r="L21" s="9" t="s">
        <v>26</v>
      </c>
    </row>
    <row r="22" spans="1:71" ht="15.75" x14ac:dyDescent="0.25">
      <c r="F22" t="s">
        <v>4</v>
      </c>
      <c r="G22" s="1">
        <f>G13</f>
        <v>4</v>
      </c>
      <c r="H22" s="1">
        <f>H13</f>
        <v>-2</v>
      </c>
      <c r="I22" s="1">
        <f>I13</f>
        <v>0</v>
      </c>
      <c r="K22" s="1">
        <f>H22*I23-I22*H23</f>
        <v>8</v>
      </c>
      <c r="L22" s="4">
        <f>K22/K27</f>
        <v>0.33333333333333331</v>
      </c>
      <c r="BF22" t="s">
        <v>139</v>
      </c>
      <c r="BG22">
        <f>BD147</f>
        <v>25.208765296758358</v>
      </c>
    </row>
    <row r="23" spans="1:71" ht="15.75" x14ac:dyDescent="0.25">
      <c r="F23" t="s">
        <v>5</v>
      </c>
      <c r="G23" s="1">
        <f>H5</f>
        <v>4</v>
      </c>
      <c r="H23" s="1">
        <f>H6</f>
        <v>2</v>
      </c>
      <c r="I23" s="1">
        <f>H7</f>
        <v>-4</v>
      </c>
      <c r="K23" s="1">
        <f>I22*G23-G22*I23</f>
        <v>16</v>
      </c>
      <c r="L23" s="4">
        <f>K23/K27</f>
        <v>0.66666666666666663</v>
      </c>
      <c r="BF23" t="s">
        <v>140</v>
      </c>
      <c r="BG23">
        <f>BD138</f>
        <v>25.208765296758347</v>
      </c>
    </row>
    <row r="24" spans="1:71" ht="15.75" x14ac:dyDescent="0.25">
      <c r="K24" s="1">
        <f>G22*H23-H22*G23</f>
        <v>16</v>
      </c>
      <c r="L24" s="4">
        <f>K24/K27</f>
        <v>0.66666666666666663</v>
      </c>
      <c r="BF24" t="s">
        <v>141</v>
      </c>
      <c r="BG24">
        <f>BD30</f>
        <v>33.203099198040462</v>
      </c>
    </row>
    <row r="25" spans="1:71" x14ac:dyDescent="0.25">
      <c r="L25" s="1">
        <f>SQRT(L22*L22+L23*L23+L24*L24)</f>
        <v>1</v>
      </c>
      <c r="AG25"/>
      <c r="AK25" s="49" t="s">
        <v>114</v>
      </c>
      <c r="AO25" s="49" t="s">
        <v>45</v>
      </c>
      <c r="AP25" s="49"/>
      <c r="AT25" s="49" t="s">
        <v>113</v>
      </c>
      <c r="AU25" s="49"/>
      <c r="BC25" s="49"/>
      <c r="BD25" s="1"/>
      <c r="BE25" s="1"/>
      <c r="BF25" s="56" t="s">
        <v>142</v>
      </c>
      <c r="BG25" s="1">
        <f>BD129</f>
        <v>25.208765296758369</v>
      </c>
      <c r="BI25" s="49"/>
    </row>
    <row r="26" spans="1:71" ht="33" x14ac:dyDescent="0.45">
      <c r="B26" s="6" t="s">
        <v>0</v>
      </c>
      <c r="C26" s="6" t="s">
        <v>1</v>
      </c>
      <c r="D26" s="6" t="s">
        <v>2</v>
      </c>
      <c r="E26" s="6" t="s">
        <v>3</v>
      </c>
      <c r="I26" s="48" t="s">
        <v>107</v>
      </c>
      <c r="K26" s="1" t="s">
        <v>111</v>
      </c>
      <c r="O26" s="48" t="s">
        <v>108</v>
      </c>
      <c r="Q26" t="s">
        <v>109</v>
      </c>
      <c r="AG26"/>
      <c r="AH26" s="1"/>
      <c r="AI26" s="1"/>
      <c r="AJ26" s="1" t="s">
        <v>90</v>
      </c>
      <c r="AK26" s="14" t="s">
        <v>110</v>
      </c>
      <c r="AM26" t="s">
        <v>126</v>
      </c>
      <c r="AR26" t="s">
        <v>135</v>
      </c>
      <c r="AY26" s="50" t="s">
        <v>115</v>
      </c>
      <c r="AZ26" s="50" t="s">
        <v>115</v>
      </c>
      <c r="BA26" s="50" t="s">
        <v>115</v>
      </c>
      <c r="BC26" s="14"/>
      <c r="BD26" s="1"/>
      <c r="BF26" s="56" t="s">
        <v>143</v>
      </c>
      <c r="BG26" s="1">
        <f>BD156</f>
        <v>14.335170291600896</v>
      </c>
      <c r="BH26" s="1"/>
      <c r="BI26" s="14"/>
      <c r="BQ26" s="50" t="s">
        <v>115</v>
      </c>
      <c r="BR26" s="50" t="s">
        <v>115</v>
      </c>
      <c r="BS26" s="50" t="s">
        <v>115</v>
      </c>
    </row>
    <row r="27" spans="1:71" ht="32.25" x14ac:dyDescent="0.3">
      <c r="A27" t="s">
        <v>62</v>
      </c>
      <c r="I27" s="35" t="s">
        <v>63</v>
      </c>
      <c r="K27" s="1">
        <f>SQRT(K22*K22+K23*K23+K24*K24)</f>
        <v>24</v>
      </c>
      <c r="O27" s="35" t="s">
        <v>64</v>
      </c>
      <c r="AA27" s="1" t="s">
        <v>125</v>
      </c>
      <c r="AD27" s="1" t="s">
        <v>4</v>
      </c>
      <c r="AH27" t="s">
        <v>4</v>
      </c>
      <c r="AI27" t="s">
        <v>5</v>
      </c>
      <c r="AJ27" t="s">
        <v>25</v>
      </c>
      <c r="AK27" s="55" t="s">
        <v>112</v>
      </c>
      <c r="AM27" t="s">
        <v>127</v>
      </c>
      <c r="AN27" s="35" t="s">
        <v>63</v>
      </c>
      <c r="AO27" s="54" t="s">
        <v>65</v>
      </c>
      <c r="AP27" s="54" t="s">
        <v>131</v>
      </c>
      <c r="AQ27" s="37" t="s">
        <v>132</v>
      </c>
      <c r="AR27" t="s">
        <v>127</v>
      </c>
      <c r="AS27" s="35" t="s">
        <v>63</v>
      </c>
      <c r="AT27" s="54" t="s">
        <v>66</v>
      </c>
      <c r="AU27" s="54" t="s">
        <v>133</v>
      </c>
      <c r="AV27" s="37" t="s">
        <v>134</v>
      </c>
      <c r="AY27" s="49" t="s">
        <v>119</v>
      </c>
      <c r="AZ27" s="49" t="s">
        <v>116</v>
      </c>
      <c r="BA27" s="49" t="s">
        <v>120</v>
      </c>
      <c r="BC27" s="9"/>
      <c r="BD27" s="1"/>
      <c r="BE27" s="1"/>
      <c r="BI27" s="9"/>
      <c r="BQ27" s="49" t="s">
        <v>119</v>
      </c>
      <c r="BR27" s="49" t="s">
        <v>116</v>
      </c>
      <c r="BS27" s="49" t="s">
        <v>120</v>
      </c>
    </row>
    <row r="28" spans="1:71" ht="26.25" x14ac:dyDescent="0.4">
      <c r="B28" s="15">
        <f>L28</f>
        <v>-1</v>
      </c>
      <c r="C28" s="15">
        <f>L32</f>
        <v>3</v>
      </c>
      <c r="D28" s="15">
        <f>R28</f>
        <v>2</v>
      </c>
      <c r="E28" s="15">
        <f>R32</f>
        <v>6</v>
      </c>
      <c r="H28" s="5">
        <v>5</v>
      </c>
      <c r="I28" s="33">
        <v>-3</v>
      </c>
      <c r="J28" s="5">
        <v>2</v>
      </c>
      <c r="K28" s="33"/>
      <c r="L28" s="34">
        <f>H28+J28*I28</f>
        <v>-1</v>
      </c>
      <c r="M28" s="33"/>
      <c r="N28" s="5">
        <v>-2</v>
      </c>
      <c r="O28" s="33">
        <v>2</v>
      </c>
      <c r="P28" s="5">
        <v>2</v>
      </c>
      <c r="Q28" s="33"/>
      <c r="R28" s="34">
        <f>N28+P28*O28</f>
        <v>2</v>
      </c>
      <c r="T28" s="7" t="s">
        <v>74</v>
      </c>
      <c r="U28" s="38">
        <f>B28</f>
        <v>-1</v>
      </c>
      <c r="V28" s="38">
        <f>B29</f>
        <v>3</v>
      </c>
      <c r="W28" s="38">
        <f>B30</f>
        <v>1</v>
      </c>
      <c r="X28" s="7" t="s">
        <v>30</v>
      </c>
      <c r="Y28" s="7" t="s">
        <v>121</v>
      </c>
      <c r="Z28" s="38">
        <f>(U28+U29)/2</f>
        <v>1</v>
      </c>
      <c r="AA28" s="38">
        <f>(V28+V29)/2</f>
        <v>2</v>
      </c>
      <c r="AB28" s="38">
        <f>(W28+W29)/2</f>
        <v>1</v>
      </c>
      <c r="AC28" s="7" t="s">
        <v>30</v>
      </c>
      <c r="AD28" s="1">
        <f>U29-U28</f>
        <v>4</v>
      </c>
      <c r="AE28" s="1" t="s">
        <v>122</v>
      </c>
      <c r="AG28" s="1" t="s">
        <v>14</v>
      </c>
      <c r="AH28" s="1">
        <f>AD28</f>
        <v>4</v>
      </c>
      <c r="AI28" s="1">
        <f>U31-U30</f>
        <v>4</v>
      </c>
      <c r="AJ28" s="1">
        <f>AH29*AI30-AH30*AI29</f>
        <v>8</v>
      </c>
      <c r="AK28" s="53">
        <f>AJ28/AJ31</f>
        <v>0.33333333333333331</v>
      </c>
      <c r="AM28">
        <f>U29</f>
        <v>3</v>
      </c>
      <c r="AN28">
        <f>U30-U29</f>
        <v>-1</v>
      </c>
      <c r="AO28" s="54">
        <f>AM28+AN32*AN28</f>
        <v>2.375</v>
      </c>
      <c r="AP28" s="54">
        <f>AO28-Z28</f>
        <v>1.375</v>
      </c>
      <c r="AQ28" s="4">
        <f>AP28/AP31</f>
        <v>0.23425474049997796</v>
      </c>
      <c r="AR28">
        <f>U28</f>
        <v>-1</v>
      </c>
      <c r="AS28">
        <f>U31-U28</f>
        <v>7</v>
      </c>
      <c r="AT28" s="54">
        <f>AR28+AS32*AS28</f>
        <v>3.375</v>
      </c>
      <c r="AU28" s="54">
        <f>AT28-Z28</f>
        <v>2.375</v>
      </c>
      <c r="AV28" s="4">
        <f>AU28/AU31</f>
        <v>0.40462182449996198</v>
      </c>
      <c r="AY28">
        <f>AK28*AQ28</f>
        <v>7.808491349999265E-2</v>
      </c>
      <c r="AZ28">
        <f>AQ28*AV28</f>
        <v>9.4784580498866219E-2</v>
      </c>
      <c r="BA28">
        <f>AV28*AK28</f>
        <v>0.13487394149998733</v>
      </c>
      <c r="BC28" s="4"/>
      <c r="BD28" s="1" t="s">
        <v>128</v>
      </c>
      <c r="BE28" s="1"/>
      <c r="BF28" s="1"/>
      <c r="BG28" s="1"/>
      <c r="BH28" s="1"/>
      <c r="BI28" s="4"/>
      <c r="BQ28">
        <f>AK28*BC28</f>
        <v>0</v>
      </c>
      <c r="BR28">
        <f>BC28*BI28</f>
        <v>0</v>
      </c>
      <c r="BS28">
        <f>BI28*AK28</f>
        <v>0</v>
      </c>
    </row>
    <row r="29" spans="1:71" ht="26.25" x14ac:dyDescent="0.4">
      <c r="A29" t="s">
        <v>0</v>
      </c>
      <c r="B29" s="15">
        <f>L29</f>
        <v>3</v>
      </c>
      <c r="C29" s="15">
        <f>L33</f>
        <v>1</v>
      </c>
      <c r="D29" s="15">
        <f>R29</f>
        <v>7</v>
      </c>
      <c r="E29" s="15">
        <f>R33</f>
        <v>9</v>
      </c>
      <c r="F29" s="37" t="s">
        <v>80</v>
      </c>
      <c r="H29" s="5">
        <v>0</v>
      </c>
      <c r="I29" s="35">
        <f>I28</f>
        <v>-3</v>
      </c>
      <c r="J29" s="5">
        <v>-1</v>
      </c>
      <c r="K29" s="33"/>
      <c r="L29" s="34">
        <f>H29+J29*I29</f>
        <v>3</v>
      </c>
      <c r="M29" s="33"/>
      <c r="N29" s="5">
        <v>5</v>
      </c>
      <c r="O29" s="35">
        <f>O28</f>
        <v>2</v>
      </c>
      <c r="P29" s="5">
        <v>1</v>
      </c>
      <c r="Q29" s="33"/>
      <c r="R29" s="34">
        <f>N29+P29*O29</f>
        <v>7</v>
      </c>
      <c r="T29" s="7" t="s">
        <v>75</v>
      </c>
      <c r="U29" s="38">
        <f>C28</f>
        <v>3</v>
      </c>
      <c r="V29" s="38">
        <f>C29</f>
        <v>1</v>
      </c>
      <c r="W29" s="38">
        <f>C30</f>
        <v>1</v>
      </c>
      <c r="X29" s="7" t="s">
        <v>30</v>
      </c>
      <c r="Y29" s="7"/>
      <c r="Z29" s="52"/>
      <c r="AA29" s="52"/>
      <c r="AB29" s="52"/>
      <c r="AC29" s="7"/>
      <c r="AD29" s="1">
        <f>V29-V28</f>
        <v>-2</v>
      </c>
      <c r="AE29" s="1" t="s">
        <v>123</v>
      </c>
      <c r="AG29" s="1" t="s">
        <v>15</v>
      </c>
      <c r="AH29" s="1">
        <f>AD29</f>
        <v>-2</v>
      </c>
      <c r="AI29" s="1">
        <f>V31-V30</f>
        <v>2</v>
      </c>
      <c r="AJ29" s="1">
        <f>AH30*AI28-AH28*AI30</f>
        <v>16</v>
      </c>
      <c r="AK29" s="53">
        <f>AJ29/AJ31</f>
        <v>0.66666666666666663</v>
      </c>
      <c r="AM29">
        <f>V29</f>
        <v>1</v>
      </c>
      <c r="AN29">
        <f>V30-V29</f>
        <v>6</v>
      </c>
      <c r="AO29" s="54">
        <f>AM29+AN32*AN29</f>
        <v>4.75</v>
      </c>
      <c r="AP29" s="54">
        <f>AO29-AA28</f>
        <v>2.75</v>
      </c>
      <c r="AQ29" s="4">
        <f>AP29/AP31</f>
        <v>0.46850948099995593</v>
      </c>
      <c r="AR29">
        <f>V28</f>
        <v>3</v>
      </c>
      <c r="AS29">
        <f>V31-V28</f>
        <v>6</v>
      </c>
      <c r="AT29" s="54">
        <f>AR29+AS32*AS29</f>
        <v>6.75</v>
      </c>
      <c r="AU29" s="54">
        <f>AT29-AA28</f>
        <v>4.75</v>
      </c>
      <c r="AV29" s="4">
        <f>AU29/AU31</f>
        <v>0.80924364899992396</v>
      </c>
      <c r="AY29">
        <f t="shared" ref="AY29:AY30" si="8">AK29*AQ29</f>
        <v>0.3123396539999706</v>
      </c>
      <c r="AZ29">
        <f t="shared" ref="AZ29:AZ30" si="9">AQ29*AV29</f>
        <v>0.37913832199546488</v>
      </c>
      <c r="BA29">
        <f t="shared" ref="BA29:BA30" si="10">AV29*AK29</f>
        <v>0.53949576599994931</v>
      </c>
      <c r="BC29" s="4" t="s">
        <v>129</v>
      </c>
      <c r="BD29" s="4" t="s">
        <v>136</v>
      </c>
      <c r="BE29" s="4" t="s">
        <v>130</v>
      </c>
      <c r="BF29" s="1"/>
      <c r="BG29" s="1"/>
      <c r="BH29" s="1"/>
      <c r="BI29" s="4"/>
      <c r="BQ29" t="e">
        <f>AK29*BC29</f>
        <v>#VALUE!</v>
      </c>
      <c r="BR29" t="e">
        <f>BC29*BI29</f>
        <v>#VALUE!</v>
      </c>
      <c r="BS29">
        <f>BI29*AK29</f>
        <v>0</v>
      </c>
    </row>
    <row r="30" spans="1:71" ht="26.25" x14ac:dyDescent="0.4">
      <c r="B30" s="15">
        <f>L30</f>
        <v>1</v>
      </c>
      <c r="C30" s="15">
        <f>L34</f>
        <v>1</v>
      </c>
      <c r="D30" s="15">
        <f>R30</f>
        <v>9</v>
      </c>
      <c r="E30" s="15">
        <f>R34</f>
        <v>5</v>
      </c>
      <c r="H30" s="5">
        <v>1</v>
      </c>
      <c r="I30" s="33">
        <f>I29</f>
        <v>-3</v>
      </c>
      <c r="J30" s="5">
        <v>0</v>
      </c>
      <c r="K30" s="33"/>
      <c r="L30" s="34">
        <f>H30+J30*I30</f>
        <v>1</v>
      </c>
      <c r="M30" s="33"/>
      <c r="N30" s="5">
        <v>13</v>
      </c>
      <c r="O30" s="33">
        <f>O29</f>
        <v>2</v>
      </c>
      <c r="P30" s="5">
        <v>-2</v>
      </c>
      <c r="Q30" s="33"/>
      <c r="R30" s="34">
        <f>N30+P30*O30</f>
        <v>9</v>
      </c>
      <c r="T30" s="7" t="s">
        <v>76</v>
      </c>
      <c r="U30" s="38">
        <f>D28</f>
        <v>2</v>
      </c>
      <c r="V30" s="38">
        <f>D29</f>
        <v>7</v>
      </c>
      <c r="W30" s="38">
        <f>D30</f>
        <v>9</v>
      </c>
      <c r="X30" s="7" t="s">
        <v>30</v>
      </c>
      <c r="Y30" s="7"/>
      <c r="Z30" s="52"/>
      <c r="AA30" s="52"/>
      <c r="AB30" s="52"/>
      <c r="AC30" s="7"/>
      <c r="AD30" s="1">
        <f>W29-W28</f>
        <v>0</v>
      </c>
      <c r="AE30" s="1" t="s">
        <v>124</v>
      </c>
      <c r="AG30" s="1" t="s">
        <v>16</v>
      </c>
      <c r="AH30" s="1">
        <f>AD30</f>
        <v>0</v>
      </c>
      <c r="AI30" s="1">
        <f>W31-W30</f>
        <v>-4</v>
      </c>
      <c r="AJ30" s="1">
        <f>AH28*AI29-AH29*AI28</f>
        <v>16</v>
      </c>
      <c r="AK30" s="53">
        <f>AJ30/AJ31</f>
        <v>0.66666666666666663</v>
      </c>
      <c r="AM30">
        <f>W29</f>
        <v>1</v>
      </c>
      <c r="AN30">
        <f>W30-W29</f>
        <v>8</v>
      </c>
      <c r="AO30" s="54">
        <f>AM30+AN32*AN30</f>
        <v>6</v>
      </c>
      <c r="AP30" s="54">
        <f>AO30-AB28</f>
        <v>5</v>
      </c>
      <c r="AQ30" s="4">
        <f>AP30/AP31</f>
        <v>0.85183541999991996</v>
      </c>
      <c r="AR30">
        <f>W28</f>
        <v>1</v>
      </c>
      <c r="AS30">
        <f>W31-W28</f>
        <v>4</v>
      </c>
      <c r="AT30" s="54">
        <f>AR30+AS32*AS30</f>
        <v>3.5</v>
      </c>
      <c r="AU30" s="54">
        <f>AT30-AB28</f>
        <v>2.5</v>
      </c>
      <c r="AV30" s="4">
        <f>AU30/AU31</f>
        <v>0.42591770999995998</v>
      </c>
      <c r="AY30">
        <f t="shared" si="8"/>
        <v>0.56789027999994657</v>
      </c>
      <c r="AZ30">
        <f t="shared" si="9"/>
        <v>0.36281179138322001</v>
      </c>
      <c r="BA30">
        <f t="shared" si="10"/>
        <v>0.28394513999997328</v>
      </c>
      <c r="BC30" s="4"/>
      <c r="BD30" s="4">
        <f>AZ33</f>
        <v>33.203099198040462</v>
      </c>
      <c r="BE30" s="4"/>
      <c r="BF30" s="1"/>
      <c r="BG30" s="1"/>
      <c r="BH30" s="1"/>
      <c r="BI30" s="4"/>
      <c r="BQ30">
        <f>AK30*BC30</f>
        <v>0</v>
      </c>
      <c r="BR30">
        <f>BC30*BI30</f>
        <v>0</v>
      </c>
      <c r="BS30">
        <f>BI30*AK30</f>
        <v>0</v>
      </c>
    </row>
    <row r="31" spans="1:71" ht="18.75" x14ac:dyDescent="0.3">
      <c r="T31" s="7" t="s">
        <v>77</v>
      </c>
      <c r="U31" s="38">
        <f>E28</f>
        <v>6</v>
      </c>
      <c r="V31" s="38">
        <f>E29</f>
        <v>9</v>
      </c>
      <c r="W31" s="38">
        <f>E30</f>
        <v>5</v>
      </c>
      <c r="X31" s="7" t="s">
        <v>30</v>
      </c>
      <c r="AD31" s="1">
        <f>-(Z28*AD28+AA28*AD29+AB28*AD30)</f>
        <v>0</v>
      </c>
      <c r="AE31" s="1" t="s">
        <v>36</v>
      </c>
      <c r="AG31"/>
      <c r="AH31" s="1"/>
      <c r="AI31" s="1"/>
      <c r="AJ31" s="1">
        <f>SQRT(AJ28*AJ28+AJ29*AJ29+AJ30*AJ30)</f>
        <v>24</v>
      </c>
      <c r="AK31" s="1">
        <f>SQRT(AK28*AK28+AK29*AK29+AK30*AK30)</f>
        <v>1</v>
      </c>
      <c r="AM31">
        <f>AD28*AM28+AD29*AM29+AD30*AM30+AD31</f>
        <v>10</v>
      </c>
      <c r="AN31">
        <f>AD28*AN28+AD29*AN29+AD30*AN30</f>
        <v>-16</v>
      </c>
      <c r="AO31" s="1"/>
      <c r="AP31" s="1">
        <f>SQRT(AP28*AP28+AP29*AP29+AP30*AP30)</f>
        <v>5.8696784409369478</v>
      </c>
      <c r="AQ31" s="1">
        <f>SQRT(AQ28*AQ28+AQ29*AQ29+AQ30*AQ30)</f>
        <v>1</v>
      </c>
      <c r="AR31">
        <f>AD28*AR28+AD29*AR29+AD30*AR30+AD31</f>
        <v>-10</v>
      </c>
      <c r="AS31">
        <f>AH28*AS28+AH29*AS29+AH30*AS30</f>
        <v>16</v>
      </c>
      <c r="AT31" s="1">
        <f>SQRT(AT28*AT28+AT29*AT29+AT30*AT30)</f>
        <v>8.3188415659874178</v>
      </c>
      <c r="AU31" s="1">
        <f>SQRT(AU28*AU28+AU29*AU29+AU30*AU30)</f>
        <v>5.8696784409369478</v>
      </c>
      <c r="AV31" s="1">
        <f>SQRT(AV28*AV28+AV29*AV29+AV30*AV30)</f>
        <v>1</v>
      </c>
      <c r="AY31">
        <f>SUM(AY28:AY30)</f>
        <v>0.95831484749990981</v>
      </c>
      <c r="AZ31">
        <f>SUM(AZ28:AZ30)</f>
        <v>0.83673469387755106</v>
      </c>
      <c r="BA31">
        <f>SUM(BA28:BA30)</f>
        <v>0.95831484749990992</v>
      </c>
      <c r="BC31" s="1"/>
      <c r="BD31" s="1"/>
      <c r="BF31" s="1"/>
      <c r="BG31" s="1"/>
      <c r="BH31" s="1"/>
      <c r="BI31" s="1"/>
      <c r="BQ31" t="e">
        <f>SUM(BQ28:BQ30)</f>
        <v>#VALUE!</v>
      </c>
      <c r="BR31" t="e">
        <f>SUM(BR28:BR30)</f>
        <v>#VALUE!</v>
      </c>
      <c r="BS31">
        <f>SUM(BS28:BS30)</f>
        <v>0</v>
      </c>
    </row>
    <row r="32" spans="1:71" ht="18.75" x14ac:dyDescent="0.3">
      <c r="B32" s="1">
        <v>21</v>
      </c>
      <c r="C32" s="1" t="s">
        <v>52</v>
      </c>
      <c r="D32" s="1">
        <f>36/7</f>
        <v>5.1428571428571432</v>
      </c>
      <c r="E32" s="36" t="s">
        <v>73</v>
      </c>
      <c r="H32" s="5">
        <v>5</v>
      </c>
      <c r="I32" s="33">
        <f>I28+2</f>
        <v>-1</v>
      </c>
      <c r="J32" s="5">
        <v>2</v>
      </c>
      <c r="K32" s="33"/>
      <c r="L32" s="34">
        <f>H32+J32*I32</f>
        <v>3</v>
      </c>
      <c r="M32" s="33"/>
      <c r="N32" s="5">
        <v>-2</v>
      </c>
      <c r="O32" s="33">
        <f>O28+2</f>
        <v>4</v>
      </c>
      <c r="P32" s="5">
        <v>2</v>
      </c>
      <c r="Q32" s="33"/>
      <c r="R32" s="34">
        <f>N32+P32*O32</f>
        <v>6</v>
      </c>
      <c r="AN32">
        <f>-AM31/AN31</f>
        <v>0.625</v>
      </c>
      <c r="AS32">
        <f>-AR31/AS31</f>
        <v>0.625</v>
      </c>
      <c r="AX32" t="s">
        <v>117</v>
      </c>
      <c r="AY32">
        <f>ACOS(AY31)</f>
        <v>0.28975170143604756</v>
      </c>
      <c r="AZ32">
        <f>ACOS(AZ31)</f>
        <v>0.57950340287209479</v>
      </c>
      <c r="BA32">
        <f>ACOS(BA31)</f>
        <v>0.28975170143604712</v>
      </c>
      <c r="BC32" s="1"/>
      <c r="BD32" s="1"/>
      <c r="BE32" s="1"/>
      <c r="BF32" s="1"/>
      <c r="BG32" s="1"/>
      <c r="BP32" t="s">
        <v>117</v>
      </c>
      <c r="BQ32" t="e">
        <f>ACOS(BQ31)</f>
        <v>#VALUE!</v>
      </c>
      <c r="BR32" t="e">
        <f>ACOS(BR31)</f>
        <v>#VALUE!</v>
      </c>
      <c r="BS32">
        <f>ACOS(BS31)</f>
        <v>1.5707963267948966</v>
      </c>
    </row>
    <row r="33" spans="1:72" ht="18.75" x14ac:dyDescent="0.3">
      <c r="H33" s="5">
        <v>0</v>
      </c>
      <c r="I33" s="35">
        <f>I32</f>
        <v>-1</v>
      </c>
      <c r="J33" s="5">
        <v>-1</v>
      </c>
      <c r="K33" s="33"/>
      <c r="L33" s="34">
        <f>H33+J33*I33</f>
        <v>1</v>
      </c>
      <c r="M33" s="33"/>
      <c r="N33" s="5">
        <v>5</v>
      </c>
      <c r="O33" s="35">
        <f>O32</f>
        <v>4</v>
      </c>
      <c r="P33" s="5">
        <v>1</v>
      </c>
      <c r="Q33" s="33"/>
      <c r="R33" s="34">
        <f>N33+P33*O33</f>
        <v>9</v>
      </c>
      <c r="AX33" t="s">
        <v>118</v>
      </c>
      <c r="AY33" s="51">
        <f>AY32*180/PI()</f>
        <v>16.601549599020238</v>
      </c>
      <c r="AZ33" s="51">
        <f>AZ32*180/PI()</f>
        <v>33.203099198040462</v>
      </c>
      <c r="BA33" s="51">
        <f>BA32*180/PI()</f>
        <v>16.601549599020213</v>
      </c>
      <c r="BB33">
        <f>(AY33+BA33)/AZ33</f>
        <v>0.99999999999999956</v>
      </c>
      <c r="BC33" s="1"/>
      <c r="BD33" s="1"/>
      <c r="BE33" s="1"/>
      <c r="BF33" s="1"/>
      <c r="BG33" s="1"/>
      <c r="BP33" t="s">
        <v>118</v>
      </c>
      <c r="BQ33" s="51" t="e">
        <f>BQ32*180/PI()</f>
        <v>#VALUE!</v>
      </c>
      <c r="BR33" s="51" t="e">
        <f>BR32*180/PI()</f>
        <v>#VALUE!</v>
      </c>
      <c r="BS33" s="51">
        <f>BS32*180/PI()</f>
        <v>90</v>
      </c>
      <c r="BT33" t="e">
        <f>SUM(BQ33:BS33)</f>
        <v>#VALUE!</v>
      </c>
    </row>
    <row r="34" spans="1:72" ht="18.75" x14ac:dyDescent="0.3">
      <c r="H34" s="5">
        <v>1</v>
      </c>
      <c r="I34" s="33">
        <f>I33</f>
        <v>-1</v>
      </c>
      <c r="J34" s="5">
        <v>0</v>
      </c>
      <c r="K34" s="33"/>
      <c r="L34" s="34">
        <f>H34+J34*I34</f>
        <v>1</v>
      </c>
      <c r="M34" s="33"/>
      <c r="N34" s="5">
        <v>13</v>
      </c>
      <c r="O34" s="33">
        <f>O33</f>
        <v>4</v>
      </c>
      <c r="P34" s="5">
        <v>-2</v>
      </c>
      <c r="Q34" s="33"/>
      <c r="R34" s="34">
        <f>N34+P34*O34</f>
        <v>5</v>
      </c>
    </row>
    <row r="36" spans="1:72" ht="18.75" x14ac:dyDescent="0.3">
      <c r="I36" s="35" t="s">
        <v>63</v>
      </c>
      <c r="O36" s="35" t="s">
        <v>64</v>
      </c>
    </row>
    <row r="37" spans="1:72" ht="26.25" x14ac:dyDescent="0.4">
      <c r="B37" s="15">
        <f>L37</f>
        <v>3</v>
      </c>
      <c r="C37" s="15">
        <f>L41</f>
        <v>7</v>
      </c>
      <c r="D37" s="15">
        <f>R37</f>
        <v>2</v>
      </c>
      <c r="E37" s="15">
        <f>R41</f>
        <v>6</v>
      </c>
      <c r="H37" s="5">
        <v>5</v>
      </c>
      <c r="I37" s="33">
        <v>-1</v>
      </c>
      <c r="J37" s="5">
        <v>2</v>
      </c>
      <c r="K37" s="33"/>
      <c r="L37" s="34">
        <f>H37+J37*I37</f>
        <v>3</v>
      </c>
      <c r="M37" s="33"/>
      <c r="N37" s="5">
        <v>-2</v>
      </c>
      <c r="O37" s="33">
        <v>2</v>
      </c>
      <c r="P37" s="5">
        <v>2</v>
      </c>
      <c r="Q37" s="33"/>
      <c r="R37" s="34">
        <f>N37+P37*O37</f>
        <v>2</v>
      </c>
      <c r="T37" s="7" t="s">
        <v>74</v>
      </c>
      <c r="U37" s="38">
        <f>B37</f>
        <v>3</v>
      </c>
      <c r="V37" s="38">
        <f>B38</f>
        <v>1</v>
      </c>
      <c r="W37" s="38">
        <f>B39</f>
        <v>1</v>
      </c>
      <c r="X37" s="7" t="s">
        <v>30</v>
      </c>
    </row>
    <row r="38" spans="1:72" ht="26.25" x14ac:dyDescent="0.4">
      <c r="A38" t="s">
        <v>1</v>
      </c>
      <c r="B38" s="15">
        <f>L38</f>
        <v>1</v>
      </c>
      <c r="C38" s="15">
        <f>L42</f>
        <v>-1</v>
      </c>
      <c r="D38" s="15">
        <f>R38</f>
        <v>7</v>
      </c>
      <c r="E38" s="15">
        <f>R42</f>
        <v>9</v>
      </c>
      <c r="H38" s="5">
        <v>0</v>
      </c>
      <c r="I38" s="35">
        <f>I37</f>
        <v>-1</v>
      </c>
      <c r="J38" s="5">
        <v>-1</v>
      </c>
      <c r="K38" s="33"/>
      <c r="L38" s="34">
        <f>H38+J38*I38</f>
        <v>1</v>
      </c>
      <c r="M38" s="33"/>
      <c r="N38" s="5">
        <v>5</v>
      </c>
      <c r="O38" s="35">
        <f>O37</f>
        <v>2</v>
      </c>
      <c r="P38" s="5">
        <v>1</v>
      </c>
      <c r="Q38" s="33"/>
      <c r="R38" s="34">
        <f>N38+P38*O38</f>
        <v>7</v>
      </c>
      <c r="T38" s="7" t="s">
        <v>75</v>
      </c>
      <c r="U38" s="38">
        <f>C37</f>
        <v>7</v>
      </c>
      <c r="V38" s="38">
        <f>C38</f>
        <v>-1</v>
      </c>
      <c r="W38" s="38">
        <f>C39</f>
        <v>1</v>
      </c>
      <c r="X38" s="7" t="s">
        <v>30</v>
      </c>
    </row>
    <row r="39" spans="1:72" ht="26.25" x14ac:dyDescent="0.4">
      <c r="B39" s="15">
        <f>L39</f>
        <v>1</v>
      </c>
      <c r="C39" s="15">
        <f>L43</f>
        <v>1</v>
      </c>
      <c r="D39" s="15">
        <f>R39</f>
        <v>9</v>
      </c>
      <c r="E39" s="15">
        <f>R43</f>
        <v>5</v>
      </c>
      <c r="H39" s="5">
        <v>1</v>
      </c>
      <c r="I39" s="33">
        <f>I38</f>
        <v>-1</v>
      </c>
      <c r="J39" s="5">
        <v>0</v>
      </c>
      <c r="K39" s="33"/>
      <c r="L39" s="34">
        <f>H39+J39*I39</f>
        <v>1</v>
      </c>
      <c r="M39" s="33"/>
      <c r="N39" s="5">
        <v>13</v>
      </c>
      <c r="O39" s="33">
        <f>O38</f>
        <v>2</v>
      </c>
      <c r="P39" s="5">
        <v>-2</v>
      </c>
      <c r="Q39" s="33"/>
      <c r="R39" s="34">
        <f>N39+P39*O39</f>
        <v>9</v>
      </c>
      <c r="T39" s="7" t="s">
        <v>76</v>
      </c>
      <c r="U39" s="38">
        <f>D37</f>
        <v>2</v>
      </c>
      <c r="V39" s="38">
        <f>D38</f>
        <v>7</v>
      </c>
      <c r="W39" s="38">
        <f>D39</f>
        <v>9</v>
      </c>
      <c r="X39" s="7" t="s">
        <v>30</v>
      </c>
    </row>
    <row r="40" spans="1:72" ht="18.75" x14ac:dyDescent="0.3">
      <c r="T40" s="7" t="s">
        <v>77</v>
      </c>
      <c r="U40" s="38">
        <f>E37</f>
        <v>6</v>
      </c>
      <c r="V40" s="38">
        <f>E38</f>
        <v>9</v>
      </c>
      <c r="W40" s="38">
        <f>E39</f>
        <v>5</v>
      </c>
      <c r="X40" s="7" t="s">
        <v>30</v>
      </c>
    </row>
    <row r="41" spans="1:72" ht="18.75" x14ac:dyDescent="0.3">
      <c r="B41" s="1">
        <v>21</v>
      </c>
      <c r="C41" s="1" t="s">
        <v>52</v>
      </c>
      <c r="D41" s="1">
        <f>36/7</f>
        <v>5.1428571428571432</v>
      </c>
      <c r="E41" s="36" t="s">
        <v>73</v>
      </c>
      <c r="H41" s="5">
        <v>5</v>
      </c>
      <c r="I41" s="33">
        <f>I37+2</f>
        <v>1</v>
      </c>
      <c r="J41" s="5">
        <v>2</v>
      </c>
      <c r="K41" s="33"/>
      <c r="L41" s="34">
        <f>H41+J41*I41</f>
        <v>7</v>
      </c>
      <c r="M41" s="33"/>
      <c r="N41" s="5">
        <v>-2</v>
      </c>
      <c r="O41" s="33">
        <f>O37+2</f>
        <v>4</v>
      </c>
      <c r="P41" s="5">
        <v>2</v>
      </c>
      <c r="Q41" s="33"/>
      <c r="R41" s="34">
        <f>N41+P41*O41</f>
        <v>6</v>
      </c>
    </row>
    <row r="42" spans="1:72" ht="18.75" x14ac:dyDescent="0.3">
      <c r="H42" s="5">
        <v>0</v>
      </c>
      <c r="I42" s="35">
        <f>I41</f>
        <v>1</v>
      </c>
      <c r="J42" s="5">
        <v>-1</v>
      </c>
      <c r="K42" s="33"/>
      <c r="L42" s="34">
        <f>H42+J42*I42</f>
        <v>-1</v>
      </c>
      <c r="M42" s="33"/>
      <c r="N42" s="5">
        <v>5</v>
      </c>
      <c r="O42" s="35">
        <f>O41</f>
        <v>4</v>
      </c>
      <c r="P42" s="5">
        <v>1</v>
      </c>
      <c r="Q42" s="33"/>
      <c r="R42" s="34">
        <f>N42+P42*O42</f>
        <v>9</v>
      </c>
    </row>
    <row r="43" spans="1:72" ht="18.75" x14ac:dyDescent="0.3">
      <c r="H43" s="5">
        <v>1</v>
      </c>
      <c r="I43" s="33">
        <f>I42</f>
        <v>1</v>
      </c>
      <c r="J43" s="5">
        <v>0</v>
      </c>
      <c r="K43" s="33"/>
      <c r="L43" s="34">
        <f>H43+J43*I43</f>
        <v>1</v>
      </c>
      <c r="M43" s="33"/>
      <c r="N43" s="5">
        <v>13</v>
      </c>
      <c r="O43" s="33">
        <f>O42</f>
        <v>4</v>
      </c>
      <c r="P43" s="5">
        <v>-2</v>
      </c>
      <c r="Q43" s="33"/>
      <c r="R43" s="34">
        <f>N43+P43*O43</f>
        <v>5</v>
      </c>
    </row>
    <row r="45" spans="1:72" ht="18.75" x14ac:dyDescent="0.3">
      <c r="I45" s="35" t="s">
        <v>63</v>
      </c>
      <c r="O45" s="35" t="s">
        <v>64</v>
      </c>
    </row>
    <row r="46" spans="1:72" ht="26.25" x14ac:dyDescent="0.4">
      <c r="B46" s="15">
        <f>L46</f>
        <v>7</v>
      </c>
      <c r="C46" s="15">
        <f>L50</f>
        <v>11</v>
      </c>
      <c r="D46" s="15">
        <f>R46</f>
        <v>6</v>
      </c>
      <c r="E46" s="15">
        <f>R50</f>
        <v>10</v>
      </c>
      <c r="H46" s="5">
        <v>5</v>
      </c>
      <c r="I46" s="33">
        <v>1</v>
      </c>
      <c r="J46" s="5">
        <v>2</v>
      </c>
      <c r="K46" s="33"/>
      <c r="L46" s="34">
        <f>H46+J46*I46</f>
        <v>7</v>
      </c>
      <c r="M46" s="33"/>
      <c r="N46" s="5">
        <v>-2</v>
      </c>
      <c r="O46" s="33">
        <v>4</v>
      </c>
      <c r="P46" s="5">
        <v>2</v>
      </c>
      <c r="Q46" s="33"/>
      <c r="R46" s="34">
        <f>N46+P46*O46</f>
        <v>6</v>
      </c>
      <c r="T46" s="7" t="s">
        <v>74</v>
      </c>
      <c r="U46" s="38">
        <f>B46</f>
        <v>7</v>
      </c>
      <c r="V46" s="38">
        <f>B47</f>
        <v>-1</v>
      </c>
      <c r="W46" s="38">
        <f>B48</f>
        <v>1</v>
      </c>
      <c r="X46" s="7" t="s">
        <v>30</v>
      </c>
    </row>
    <row r="47" spans="1:72" ht="26.25" x14ac:dyDescent="0.4">
      <c r="A47" t="s">
        <v>2</v>
      </c>
      <c r="B47" s="15">
        <f>L47</f>
        <v>-1</v>
      </c>
      <c r="C47" s="15">
        <f>L51</f>
        <v>-3</v>
      </c>
      <c r="D47" s="15">
        <f>R47</f>
        <v>9</v>
      </c>
      <c r="E47" s="15">
        <f>R51</f>
        <v>11</v>
      </c>
      <c r="H47" s="5">
        <v>0</v>
      </c>
      <c r="I47" s="35">
        <f>I46</f>
        <v>1</v>
      </c>
      <c r="J47" s="5">
        <v>-1</v>
      </c>
      <c r="K47" s="33"/>
      <c r="L47" s="34">
        <f>H47+J47*I47</f>
        <v>-1</v>
      </c>
      <c r="M47" s="33"/>
      <c r="N47" s="5">
        <v>5</v>
      </c>
      <c r="O47" s="35">
        <f>O46</f>
        <v>4</v>
      </c>
      <c r="P47" s="5">
        <v>1</v>
      </c>
      <c r="Q47" s="33"/>
      <c r="R47" s="34">
        <f>N47+P47*O47</f>
        <v>9</v>
      </c>
      <c r="T47" s="7" t="s">
        <v>75</v>
      </c>
      <c r="U47" s="38">
        <f>C46</f>
        <v>11</v>
      </c>
      <c r="V47" s="38">
        <f>C47</f>
        <v>-3</v>
      </c>
      <c r="W47" s="38">
        <f>C48</f>
        <v>1</v>
      </c>
      <c r="X47" s="7" t="s">
        <v>30</v>
      </c>
    </row>
    <row r="48" spans="1:72" ht="26.25" x14ac:dyDescent="0.4">
      <c r="B48" s="15">
        <f>L48</f>
        <v>1</v>
      </c>
      <c r="C48" s="15">
        <f>L52</f>
        <v>1</v>
      </c>
      <c r="D48" s="15">
        <f>R48</f>
        <v>5</v>
      </c>
      <c r="E48" s="15">
        <f>R52</f>
        <v>1</v>
      </c>
      <c r="H48" s="5">
        <v>1</v>
      </c>
      <c r="I48" s="33">
        <f>I47</f>
        <v>1</v>
      </c>
      <c r="J48" s="5">
        <v>0</v>
      </c>
      <c r="K48" s="33"/>
      <c r="L48" s="34">
        <f>H48+J48*I48</f>
        <v>1</v>
      </c>
      <c r="M48" s="33"/>
      <c r="N48" s="5">
        <v>13</v>
      </c>
      <c r="O48" s="33">
        <f>O47</f>
        <v>4</v>
      </c>
      <c r="P48" s="5">
        <v>-2</v>
      </c>
      <c r="Q48" s="33"/>
      <c r="R48" s="34">
        <f>N48+P48*O48</f>
        <v>5</v>
      </c>
      <c r="T48" s="7" t="s">
        <v>76</v>
      </c>
      <c r="U48" s="38">
        <f>D46</f>
        <v>6</v>
      </c>
      <c r="V48" s="38">
        <f>D47</f>
        <v>9</v>
      </c>
      <c r="W48" s="38">
        <f>D48</f>
        <v>5</v>
      </c>
      <c r="X48" s="7" t="s">
        <v>30</v>
      </c>
    </row>
    <row r="49" spans="1:24" ht="18.75" x14ac:dyDescent="0.3">
      <c r="T49" s="7" t="s">
        <v>77</v>
      </c>
      <c r="U49" s="38">
        <f>E46</f>
        <v>10</v>
      </c>
      <c r="V49" s="38">
        <f>E47</f>
        <v>11</v>
      </c>
      <c r="W49" s="38">
        <f>E48</f>
        <v>1</v>
      </c>
      <c r="X49" s="7" t="s">
        <v>30</v>
      </c>
    </row>
    <row r="50" spans="1:24" ht="18.75" x14ac:dyDescent="0.3">
      <c r="B50" s="1">
        <v>21</v>
      </c>
      <c r="C50" s="1" t="s">
        <v>52</v>
      </c>
      <c r="D50" s="1">
        <f>36/7</f>
        <v>5.1428571428571432</v>
      </c>
      <c r="E50" s="36" t="s">
        <v>73</v>
      </c>
      <c r="H50" s="5">
        <v>5</v>
      </c>
      <c r="I50" s="33">
        <f>I46+2</f>
        <v>3</v>
      </c>
      <c r="J50" s="5">
        <v>2</v>
      </c>
      <c r="K50" s="33"/>
      <c r="L50" s="34">
        <f>H50+J50*I50</f>
        <v>11</v>
      </c>
      <c r="M50" s="33"/>
      <c r="N50" s="5">
        <v>-2</v>
      </c>
      <c r="O50" s="33">
        <f>O46+2</f>
        <v>6</v>
      </c>
      <c r="P50" s="5">
        <v>2</v>
      </c>
      <c r="Q50" s="33"/>
      <c r="R50" s="34">
        <f>N50+P50*O50</f>
        <v>10</v>
      </c>
    </row>
    <row r="51" spans="1:24" ht="18.75" x14ac:dyDescent="0.3">
      <c r="H51" s="5">
        <v>0</v>
      </c>
      <c r="I51" s="35">
        <f>I50</f>
        <v>3</v>
      </c>
      <c r="J51" s="5">
        <v>-1</v>
      </c>
      <c r="K51" s="33"/>
      <c r="L51" s="34">
        <f>H51+J51*I51</f>
        <v>-3</v>
      </c>
      <c r="M51" s="33"/>
      <c r="N51" s="5">
        <v>5</v>
      </c>
      <c r="O51" s="35">
        <f>O50</f>
        <v>6</v>
      </c>
      <c r="P51" s="5">
        <v>1</v>
      </c>
      <c r="Q51" s="33"/>
      <c r="R51" s="34">
        <f>N51+P51*O51</f>
        <v>11</v>
      </c>
    </row>
    <row r="52" spans="1:24" ht="18.75" x14ac:dyDescent="0.3">
      <c r="H52" s="5">
        <v>1</v>
      </c>
      <c r="I52" s="33">
        <f>I51</f>
        <v>3</v>
      </c>
      <c r="J52" s="5">
        <v>0</v>
      </c>
      <c r="K52" s="33"/>
      <c r="L52" s="34">
        <f>H52+J52*I52</f>
        <v>1</v>
      </c>
      <c r="M52" s="33"/>
      <c r="N52" s="5">
        <v>13</v>
      </c>
      <c r="O52" s="33">
        <f>O51</f>
        <v>6</v>
      </c>
      <c r="P52" s="5">
        <v>-2</v>
      </c>
      <c r="Q52" s="33"/>
      <c r="R52" s="34">
        <f>N52+P52*O52</f>
        <v>1</v>
      </c>
    </row>
    <row r="54" spans="1:24" ht="18.75" x14ac:dyDescent="0.3">
      <c r="I54" s="35" t="s">
        <v>63</v>
      </c>
      <c r="O54" s="35" t="s">
        <v>64</v>
      </c>
    </row>
    <row r="55" spans="1:24" ht="26.25" x14ac:dyDescent="0.4">
      <c r="B55" s="15">
        <f>L55</f>
        <v>11</v>
      </c>
      <c r="C55" s="15">
        <f>L59</f>
        <v>15</v>
      </c>
      <c r="D55" s="15">
        <f>R55</f>
        <v>6</v>
      </c>
      <c r="E55" s="15">
        <f>R59</f>
        <v>10</v>
      </c>
      <c r="H55" s="5">
        <v>5</v>
      </c>
      <c r="I55" s="33">
        <v>3</v>
      </c>
      <c r="J55" s="5">
        <v>2</v>
      </c>
      <c r="K55" s="33"/>
      <c r="L55" s="34">
        <f>H55+J55*I55</f>
        <v>11</v>
      </c>
      <c r="M55" s="33"/>
      <c r="N55" s="5">
        <v>-2</v>
      </c>
      <c r="O55" s="33">
        <v>4</v>
      </c>
      <c r="P55" s="5">
        <v>2</v>
      </c>
      <c r="Q55" s="33"/>
      <c r="R55" s="34">
        <f>N55+P55*O55</f>
        <v>6</v>
      </c>
      <c r="T55" s="7" t="s">
        <v>74</v>
      </c>
      <c r="U55" s="38">
        <f>B55</f>
        <v>11</v>
      </c>
      <c r="V55" s="38">
        <f>B56</f>
        <v>-3</v>
      </c>
      <c r="W55" s="38">
        <f>B57</f>
        <v>1</v>
      </c>
      <c r="X55" s="7" t="s">
        <v>30</v>
      </c>
    </row>
    <row r="56" spans="1:24" ht="26.25" x14ac:dyDescent="0.4">
      <c r="A56" t="s">
        <v>3</v>
      </c>
      <c r="B56" s="15">
        <f>L56</f>
        <v>-3</v>
      </c>
      <c r="C56" s="15">
        <f>L60</f>
        <v>-5</v>
      </c>
      <c r="D56" s="15">
        <f>R56</f>
        <v>9</v>
      </c>
      <c r="E56" s="15">
        <f>R60</f>
        <v>11</v>
      </c>
      <c r="H56" s="5">
        <v>0</v>
      </c>
      <c r="I56" s="35">
        <f>I55</f>
        <v>3</v>
      </c>
      <c r="J56" s="5">
        <v>-1</v>
      </c>
      <c r="K56" s="33"/>
      <c r="L56" s="34">
        <f>H56+J56*I56</f>
        <v>-3</v>
      </c>
      <c r="M56" s="33"/>
      <c r="N56" s="5">
        <v>5</v>
      </c>
      <c r="O56" s="35">
        <f>O55</f>
        <v>4</v>
      </c>
      <c r="P56" s="5">
        <v>1</v>
      </c>
      <c r="Q56" s="33"/>
      <c r="R56" s="34">
        <f>N56+P56*O56</f>
        <v>9</v>
      </c>
      <c r="T56" s="7" t="s">
        <v>75</v>
      </c>
      <c r="U56" s="38">
        <f>C55</f>
        <v>15</v>
      </c>
      <c r="V56" s="38">
        <f>C56</f>
        <v>-5</v>
      </c>
      <c r="W56" s="38">
        <f>C57</f>
        <v>1</v>
      </c>
      <c r="X56" s="7" t="s">
        <v>30</v>
      </c>
    </row>
    <row r="57" spans="1:24" ht="26.25" x14ac:dyDescent="0.4">
      <c r="B57" s="15">
        <f>L57</f>
        <v>1</v>
      </c>
      <c r="C57" s="15">
        <f>L61</f>
        <v>1</v>
      </c>
      <c r="D57" s="15">
        <f>R57</f>
        <v>5</v>
      </c>
      <c r="E57" s="15">
        <f>R61</f>
        <v>1</v>
      </c>
      <c r="H57" s="5">
        <v>1</v>
      </c>
      <c r="I57" s="33">
        <f>I56</f>
        <v>3</v>
      </c>
      <c r="J57" s="5">
        <v>0</v>
      </c>
      <c r="K57" s="33"/>
      <c r="L57" s="34">
        <f>H57+J57*I57</f>
        <v>1</v>
      </c>
      <c r="M57" s="33"/>
      <c r="N57" s="5">
        <v>13</v>
      </c>
      <c r="O57" s="33">
        <f>O56</f>
        <v>4</v>
      </c>
      <c r="P57" s="5">
        <v>-2</v>
      </c>
      <c r="Q57" s="33"/>
      <c r="R57" s="34">
        <f>N57+P57*O57</f>
        <v>5</v>
      </c>
      <c r="T57" s="7" t="s">
        <v>76</v>
      </c>
      <c r="U57" s="38">
        <f>D55</f>
        <v>6</v>
      </c>
      <c r="V57" s="38">
        <f>D56</f>
        <v>9</v>
      </c>
      <c r="W57" s="38">
        <f>D57</f>
        <v>5</v>
      </c>
      <c r="X57" s="7" t="s">
        <v>30</v>
      </c>
    </row>
    <row r="58" spans="1:24" ht="18.75" x14ac:dyDescent="0.3">
      <c r="T58" s="7" t="s">
        <v>77</v>
      </c>
      <c r="U58" s="38">
        <f>E55</f>
        <v>10</v>
      </c>
      <c r="V58" s="38">
        <f>E56</f>
        <v>11</v>
      </c>
      <c r="W58" s="38">
        <f>E57</f>
        <v>1</v>
      </c>
      <c r="X58" s="7" t="s">
        <v>30</v>
      </c>
    </row>
    <row r="59" spans="1:24" ht="18.75" x14ac:dyDescent="0.3">
      <c r="B59" s="1">
        <v>21</v>
      </c>
      <c r="C59" s="1" t="s">
        <v>52</v>
      </c>
      <c r="D59" s="1">
        <f>36/7</f>
        <v>5.1428571428571432</v>
      </c>
      <c r="E59" s="36" t="s">
        <v>73</v>
      </c>
      <c r="H59" s="5">
        <v>5</v>
      </c>
      <c r="I59" s="33">
        <f>I55+2</f>
        <v>5</v>
      </c>
      <c r="J59" s="5">
        <v>2</v>
      </c>
      <c r="K59" s="33"/>
      <c r="L59" s="34">
        <f>H59+J59*I59</f>
        <v>15</v>
      </c>
      <c r="M59" s="33"/>
      <c r="N59" s="5">
        <v>-2</v>
      </c>
      <c r="O59" s="33">
        <f>O55+2</f>
        <v>6</v>
      </c>
      <c r="P59" s="5">
        <v>2</v>
      </c>
      <c r="Q59" s="33"/>
      <c r="R59" s="34">
        <f>N59+P59*O59</f>
        <v>10</v>
      </c>
    </row>
    <row r="60" spans="1:24" ht="18.75" x14ac:dyDescent="0.3">
      <c r="H60" s="5">
        <v>0</v>
      </c>
      <c r="I60" s="35">
        <f>I59</f>
        <v>5</v>
      </c>
      <c r="J60" s="5">
        <v>-1</v>
      </c>
      <c r="K60" s="33"/>
      <c r="L60" s="34">
        <f>H60+J60*I60</f>
        <v>-5</v>
      </c>
      <c r="M60" s="33"/>
      <c r="N60" s="5">
        <v>5</v>
      </c>
      <c r="O60" s="35">
        <f>O59</f>
        <v>6</v>
      </c>
      <c r="P60" s="5">
        <v>1</v>
      </c>
      <c r="Q60" s="33"/>
      <c r="R60" s="34">
        <f>N60+P60*O60</f>
        <v>11</v>
      </c>
    </row>
    <row r="61" spans="1:24" ht="18.75" x14ac:dyDescent="0.3">
      <c r="H61" s="5">
        <v>1</v>
      </c>
      <c r="I61" s="33">
        <f>I60</f>
        <v>5</v>
      </c>
      <c r="J61" s="5">
        <v>0</v>
      </c>
      <c r="K61" s="33"/>
      <c r="L61" s="34">
        <f>H61+J61*I61</f>
        <v>1</v>
      </c>
      <c r="M61" s="33"/>
      <c r="N61" s="5">
        <v>13</v>
      </c>
      <c r="O61" s="33">
        <f>O60</f>
        <v>6</v>
      </c>
      <c r="P61" s="5">
        <v>-2</v>
      </c>
      <c r="Q61" s="33"/>
      <c r="R61" s="34">
        <f>N61+P61*O61</f>
        <v>1</v>
      </c>
    </row>
    <row r="63" spans="1:24" ht="18.75" x14ac:dyDescent="0.3">
      <c r="I63" s="35" t="s">
        <v>63</v>
      </c>
      <c r="O63" s="35" t="s">
        <v>64</v>
      </c>
    </row>
    <row r="64" spans="1:24" ht="26.25" x14ac:dyDescent="0.4">
      <c r="B64" s="15">
        <f>L64</f>
        <v>-5</v>
      </c>
      <c r="C64" s="15">
        <f>L68</f>
        <v>-1</v>
      </c>
      <c r="D64" s="15">
        <f>R64</f>
        <v>-14</v>
      </c>
      <c r="E64" s="15">
        <f>R68</f>
        <v>-10</v>
      </c>
      <c r="H64" s="5">
        <v>5</v>
      </c>
      <c r="I64" s="33">
        <v>-5</v>
      </c>
      <c r="J64" s="5">
        <v>2</v>
      </c>
      <c r="K64" s="33"/>
      <c r="L64" s="34">
        <f>H64+J64*I64</f>
        <v>-5</v>
      </c>
      <c r="M64" s="33"/>
      <c r="N64" s="5">
        <v>-2</v>
      </c>
      <c r="O64" s="33">
        <v>-6</v>
      </c>
      <c r="P64" s="5">
        <v>2</v>
      </c>
      <c r="Q64" s="33"/>
      <c r="R64" s="34">
        <f>N64+P64*O64</f>
        <v>-14</v>
      </c>
      <c r="T64" s="7" t="s">
        <v>74</v>
      </c>
      <c r="U64" s="38">
        <f>B64</f>
        <v>-5</v>
      </c>
      <c r="V64" s="38">
        <f>B65</f>
        <v>5</v>
      </c>
      <c r="W64" s="38">
        <f>B66</f>
        <v>1</v>
      </c>
      <c r="X64" s="7" t="s">
        <v>30</v>
      </c>
    </row>
    <row r="65" spans="1:24" ht="26.25" x14ac:dyDescent="0.4">
      <c r="A65" t="s">
        <v>65</v>
      </c>
      <c r="B65" s="15">
        <f>L65</f>
        <v>5</v>
      </c>
      <c r="C65" s="15">
        <f>L69</f>
        <v>3</v>
      </c>
      <c r="D65" s="15">
        <f>R65</f>
        <v>-1</v>
      </c>
      <c r="E65" s="15">
        <f>R69</f>
        <v>1</v>
      </c>
      <c r="H65" s="5">
        <v>0</v>
      </c>
      <c r="I65" s="35">
        <f>I64</f>
        <v>-5</v>
      </c>
      <c r="J65" s="5">
        <v>-1</v>
      </c>
      <c r="K65" s="33"/>
      <c r="L65" s="34">
        <f>H65+J65*I65</f>
        <v>5</v>
      </c>
      <c r="M65" s="33"/>
      <c r="N65" s="5">
        <v>5</v>
      </c>
      <c r="O65" s="35">
        <f>O64</f>
        <v>-6</v>
      </c>
      <c r="P65" s="5">
        <v>1</v>
      </c>
      <c r="Q65" s="33"/>
      <c r="R65" s="34">
        <f>N65+P65*O65</f>
        <v>-1</v>
      </c>
      <c r="T65" s="7" t="s">
        <v>75</v>
      </c>
      <c r="U65" s="38">
        <f>C64</f>
        <v>-1</v>
      </c>
      <c r="V65" s="38">
        <f>C65</f>
        <v>3</v>
      </c>
      <c r="W65" s="38">
        <f>C66</f>
        <v>1</v>
      </c>
      <c r="X65" s="7" t="s">
        <v>30</v>
      </c>
    </row>
    <row r="66" spans="1:24" ht="26.25" x14ac:dyDescent="0.4">
      <c r="B66" s="15">
        <f>L66</f>
        <v>1</v>
      </c>
      <c r="C66" s="15">
        <f>L70</f>
        <v>1</v>
      </c>
      <c r="D66" s="15">
        <f>R66</f>
        <v>25</v>
      </c>
      <c r="E66" s="15">
        <f>R70</f>
        <v>21</v>
      </c>
      <c r="H66" s="5">
        <v>1</v>
      </c>
      <c r="I66" s="33">
        <f>I65</f>
        <v>-5</v>
      </c>
      <c r="J66" s="5">
        <v>0</v>
      </c>
      <c r="K66" s="33"/>
      <c r="L66" s="34">
        <f>H66+J66*I66</f>
        <v>1</v>
      </c>
      <c r="M66" s="33"/>
      <c r="N66" s="5">
        <v>13</v>
      </c>
      <c r="O66" s="33">
        <f>O65</f>
        <v>-6</v>
      </c>
      <c r="P66" s="5">
        <v>-2</v>
      </c>
      <c r="Q66" s="33"/>
      <c r="R66" s="34">
        <f>N66+P66*O66</f>
        <v>25</v>
      </c>
      <c r="T66" s="7" t="s">
        <v>76</v>
      </c>
      <c r="U66" s="38">
        <f>D64</f>
        <v>-14</v>
      </c>
      <c r="V66" s="38">
        <f>D65</f>
        <v>-1</v>
      </c>
      <c r="W66" s="38">
        <f>D66</f>
        <v>25</v>
      </c>
      <c r="X66" s="7" t="s">
        <v>30</v>
      </c>
    </row>
    <row r="67" spans="1:24" ht="18.75" x14ac:dyDescent="0.3">
      <c r="T67" s="7" t="s">
        <v>77</v>
      </c>
      <c r="U67" s="38">
        <f>E64</f>
        <v>-10</v>
      </c>
      <c r="V67" s="38">
        <f>E65</f>
        <v>1</v>
      </c>
      <c r="W67" s="38">
        <f>E66</f>
        <v>21</v>
      </c>
      <c r="X67" s="7" t="s">
        <v>30</v>
      </c>
    </row>
    <row r="68" spans="1:24" ht="18.75" x14ac:dyDescent="0.3">
      <c r="B68" s="1">
        <v>27</v>
      </c>
      <c r="C68" s="1" t="s">
        <v>52</v>
      </c>
      <c r="D68" s="1">
        <v>4</v>
      </c>
      <c r="E68" s="36" t="s">
        <v>73</v>
      </c>
      <c r="H68" s="5">
        <v>5</v>
      </c>
      <c r="I68" s="33">
        <f>I64+2</f>
        <v>-3</v>
      </c>
      <c r="J68" s="5">
        <v>2</v>
      </c>
      <c r="K68" s="33"/>
      <c r="L68" s="34">
        <f>H68+J68*I68</f>
        <v>-1</v>
      </c>
      <c r="M68" s="33"/>
      <c r="N68" s="5">
        <v>-2</v>
      </c>
      <c r="O68" s="33">
        <f>O64+2</f>
        <v>-4</v>
      </c>
      <c r="P68" s="5">
        <v>2</v>
      </c>
      <c r="Q68" s="33"/>
      <c r="R68" s="34">
        <f>N68+P68*O68</f>
        <v>-10</v>
      </c>
    </row>
    <row r="69" spans="1:24" ht="18.75" x14ac:dyDescent="0.3">
      <c r="H69" s="5">
        <v>0</v>
      </c>
      <c r="I69" s="35">
        <f>I68</f>
        <v>-3</v>
      </c>
      <c r="J69" s="5">
        <v>-1</v>
      </c>
      <c r="K69" s="33"/>
      <c r="L69" s="34">
        <f>H69+J69*I69</f>
        <v>3</v>
      </c>
      <c r="M69" s="33"/>
      <c r="N69" s="5">
        <v>5</v>
      </c>
      <c r="O69" s="35">
        <f>O68</f>
        <v>-4</v>
      </c>
      <c r="P69" s="5">
        <v>1</v>
      </c>
      <c r="Q69" s="33"/>
      <c r="R69" s="34">
        <f>N69+P69*O69</f>
        <v>1</v>
      </c>
    </row>
    <row r="70" spans="1:24" ht="18.75" x14ac:dyDescent="0.3">
      <c r="H70" s="5">
        <v>1</v>
      </c>
      <c r="I70" s="33">
        <f>I69</f>
        <v>-3</v>
      </c>
      <c r="J70" s="5">
        <v>0</v>
      </c>
      <c r="K70" s="33"/>
      <c r="L70" s="34">
        <f>H70+J70*I70</f>
        <v>1</v>
      </c>
      <c r="M70" s="33"/>
      <c r="N70" s="5">
        <v>13</v>
      </c>
      <c r="O70" s="33">
        <f>O69</f>
        <v>-4</v>
      </c>
      <c r="P70" s="5">
        <v>-2</v>
      </c>
      <c r="Q70" s="33"/>
      <c r="R70" s="34">
        <f>N70+P70*O70</f>
        <v>21</v>
      </c>
    </row>
    <row r="72" spans="1:24" ht="18.75" x14ac:dyDescent="0.3">
      <c r="A72" t="s">
        <v>145</v>
      </c>
      <c r="B72" s="1" t="s">
        <v>15</v>
      </c>
      <c r="I72" s="35" t="s">
        <v>63</v>
      </c>
      <c r="O72" s="35" t="s">
        <v>64</v>
      </c>
    </row>
    <row r="73" spans="1:24" ht="26.25" x14ac:dyDescent="0.4">
      <c r="B73" s="15">
        <f>L73</f>
        <v>-9</v>
      </c>
      <c r="C73" s="15">
        <f>L77</f>
        <v>-5</v>
      </c>
      <c r="D73" s="15">
        <f>R73</f>
        <v>-14</v>
      </c>
      <c r="E73" s="15">
        <f>R77</f>
        <v>-10</v>
      </c>
      <c r="H73" s="5">
        <v>5</v>
      </c>
      <c r="I73" s="33">
        <v>-7</v>
      </c>
      <c r="J73" s="5">
        <v>2</v>
      </c>
      <c r="K73" s="33"/>
      <c r="L73" s="34">
        <f>H73+J73*I73</f>
        <v>-9</v>
      </c>
      <c r="M73" s="33"/>
      <c r="N73" s="5">
        <v>-2</v>
      </c>
      <c r="O73" s="33">
        <v>-6</v>
      </c>
      <c r="P73" s="5">
        <v>2</v>
      </c>
      <c r="Q73" s="33"/>
      <c r="R73" s="34">
        <f>N73+P73*O73</f>
        <v>-14</v>
      </c>
      <c r="T73" s="7" t="s">
        <v>74</v>
      </c>
      <c r="U73" s="38">
        <f>B73</f>
        <v>-9</v>
      </c>
      <c r="V73" s="38">
        <f>B74</f>
        <v>7</v>
      </c>
      <c r="W73" s="38">
        <f>B75</f>
        <v>1</v>
      </c>
      <c r="X73" s="7" t="s">
        <v>30</v>
      </c>
    </row>
    <row r="74" spans="1:24" ht="26.25" x14ac:dyDescent="0.4">
      <c r="A74" t="s">
        <v>66</v>
      </c>
      <c r="B74" s="15">
        <f>L74</f>
        <v>7</v>
      </c>
      <c r="C74" s="15">
        <f>L78</f>
        <v>5</v>
      </c>
      <c r="D74" s="15">
        <f>R74</f>
        <v>-1</v>
      </c>
      <c r="E74" s="15">
        <f>R78</f>
        <v>1</v>
      </c>
      <c r="H74" s="5">
        <v>0</v>
      </c>
      <c r="I74" s="35">
        <f>I73</f>
        <v>-7</v>
      </c>
      <c r="J74" s="5">
        <v>-1</v>
      </c>
      <c r="K74" s="33"/>
      <c r="L74" s="34">
        <f>H74+J74*I74</f>
        <v>7</v>
      </c>
      <c r="M74" s="33"/>
      <c r="N74" s="5">
        <v>5</v>
      </c>
      <c r="O74" s="35">
        <f>O73</f>
        <v>-6</v>
      </c>
      <c r="P74" s="5">
        <v>1</v>
      </c>
      <c r="Q74" s="33"/>
      <c r="R74" s="34">
        <f>N74+P74*O74</f>
        <v>-1</v>
      </c>
      <c r="T74" s="7" t="s">
        <v>75</v>
      </c>
      <c r="U74" s="38">
        <f>C73</f>
        <v>-5</v>
      </c>
      <c r="V74" s="38">
        <f>C74</f>
        <v>5</v>
      </c>
      <c r="W74" s="38">
        <f>C75</f>
        <v>1</v>
      </c>
      <c r="X74" s="7" t="s">
        <v>30</v>
      </c>
    </row>
    <row r="75" spans="1:24" ht="26.25" x14ac:dyDescent="0.4">
      <c r="B75" s="15">
        <f>L75</f>
        <v>1</v>
      </c>
      <c r="C75" s="15">
        <f>L79</f>
        <v>1</v>
      </c>
      <c r="D75" s="15">
        <f>R75</f>
        <v>25</v>
      </c>
      <c r="E75" s="15">
        <f>R79</f>
        <v>21</v>
      </c>
      <c r="H75" s="5">
        <v>1</v>
      </c>
      <c r="I75" s="33">
        <f>I74</f>
        <v>-7</v>
      </c>
      <c r="J75" s="5">
        <v>0</v>
      </c>
      <c r="K75" s="33"/>
      <c r="L75" s="34">
        <f>H75+J75*I75</f>
        <v>1</v>
      </c>
      <c r="M75" s="33"/>
      <c r="N75" s="5">
        <v>13</v>
      </c>
      <c r="O75" s="33">
        <f>O74</f>
        <v>-6</v>
      </c>
      <c r="P75" s="5">
        <v>-2</v>
      </c>
      <c r="Q75" s="33"/>
      <c r="R75" s="34">
        <f>N75+P75*O75</f>
        <v>25</v>
      </c>
      <c r="T75" s="7" t="s">
        <v>76</v>
      </c>
      <c r="U75" s="38">
        <f>D73</f>
        <v>-14</v>
      </c>
      <c r="V75" s="38">
        <f>D74</f>
        <v>-1</v>
      </c>
      <c r="W75" s="38">
        <f>D75</f>
        <v>25</v>
      </c>
      <c r="X75" s="7" t="s">
        <v>30</v>
      </c>
    </row>
    <row r="76" spans="1:24" ht="18.75" x14ac:dyDescent="0.3">
      <c r="T76" s="7" t="s">
        <v>77</v>
      </c>
      <c r="U76" s="38">
        <f>E73</f>
        <v>-10</v>
      </c>
      <c r="V76" s="38">
        <f>E74</f>
        <v>1</v>
      </c>
      <c r="W76" s="38">
        <f>E75</f>
        <v>21</v>
      </c>
      <c r="X76" s="7" t="s">
        <v>30</v>
      </c>
    </row>
    <row r="77" spans="1:24" ht="18.75" x14ac:dyDescent="0.3">
      <c r="B77" s="1">
        <v>27</v>
      </c>
      <c r="C77" s="1" t="s">
        <v>52</v>
      </c>
      <c r="D77" s="1">
        <v>4</v>
      </c>
      <c r="E77" s="36" t="s">
        <v>73</v>
      </c>
      <c r="H77" s="5">
        <v>5</v>
      </c>
      <c r="I77" s="33">
        <f>I73+2</f>
        <v>-5</v>
      </c>
      <c r="J77" s="5">
        <v>2</v>
      </c>
      <c r="K77" s="33"/>
      <c r="L77" s="34">
        <f>H77+J77*I77</f>
        <v>-5</v>
      </c>
      <c r="M77" s="33"/>
      <c r="N77" s="5">
        <v>-2</v>
      </c>
      <c r="O77" s="33">
        <f>O73+2</f>
        <v>-4</v>
      </c>
      <c r="P77" s="5">
        <v>2</v>
      </c>
      <c r="Q77" s="33"/>
      <c r="R77" s="34">
        <f>N77+P77*O77</f>
        <v>-10</v>
      </c>
    </row>
    <row r="78" spans="1:24" ht="18.75" x14ac:dyDescent="0.3">
      <c r="H78" s="5">
        <v>0</v>
      </c>
      <c r="I78" s="35">
        <f>I77</f>
        <v>-5</v>
      </c>
      <c r="J78" s="5">
        <v>-1</v>
      </c>
      <c r="K78" s="33"/>
      <c r="L78" s="34">
        <f>H78+J78*I78</f>
        <v>5</v>
      </c>
      <c r="M78" s="33"/>
      <c r="N78" s="5">
        <v>5</v>
      </c>
      <c r="O78" s="35">
        <f>O77</f>
        <v>-4</v>
      </c>
      <c r="P78" s="5">
        <v>1</v>
      </c>
      <c r="Q78" s="33"/>
      <c r="R78" s="34">
        <f>N78+P78*O78</f>
        <v>1</v>
      </c>
    </row>
    <row r="79" spans="1:24" ht="18.75" x14ac:dyDescent="0.3">
      <c r="H79" s="5">
        <v>1</v>
      </c>
      <c r="I79" s="33">
        <f>I78</f>
        <v>-5</v>
      </c>
      <c r="J79" s="5">
        <v>0</v>
      </c>
      <c r="K79" s="33"/>
      <c r="L79" s="34">
        <f>H79+J79*I79</f>
        <v>1</v>
      </c>
      <c r="M79" s="33"/>
      <c r="N79" s="5">
        <v>13</v>
      </c>
      <c r="O79" s="33">
        <f>O78</f>
        <v>-4</v>
      </c>
      <c r="P79" s="5">
        <v>-2</v>
      </c>
      <c r="Q79" s="33"/>
      <c r="R79" s="34">
        <f>N79+P79*O79</f>
        <v>21</v>
      </c>
    </row>
    <row r="81" spans="1:24" ht="18.75" x14ac:dyDescent="0.3">
      <c r="A81" t="s">
        <v>145</v>
      </c>
      <c r="B81" s="1" t="s">
        <v>16</v>
      </c>
      <c r="I81" s="35" t="s">
        <v>63</v>
      </c>
      <c r="O81" s="35" t="s">
        <v>64</v>
      </c>
    </row>
    <row r="82" spans="1:24" ht="26.25" x14ac:dyDescent="0.4">
      <c r="B82" s="15">
        <f>L82</f>
        <v>11</v>
      </c>
      <c r="C82" s="15">
        <f>L86</f>
        <v>15</v>
      </c>
      <c r="D82" s="15">
        <f>R82</f>
        <v>10</v>
      </c>
      <c r="E82" s="15">
        <f>R86</f>
        <v>14</v>
      </c>
      <c r="H82" s="5">
        <v>5</v>
      </c>
      <c r="I82" s="33">
        <v>3</v>
      </c>
      <c r="J82" s="5">
        <v>2</v>
      </c>
      <c r="K82" s="33"/>
      <c r="L82" s="34">
        <f>H82+J82*I82</f>
        <v>11</v>
      </c>
      <c r="M82" s="33"/>
      <c r="N82" s="5">
        <v>-2</v>
      </c>
      <c r="O82" s="33">
        <v>6</v>
      </c>
      <c r="P82" s="5">
        <v>2</v>
      </c>
      <c r="Q82" s="33"/>
      <c r="R82" s="34">
        <f>N82+P82*O82</f>
        <v>10</v>
      </c>
      <c r="T82" s="7" t="s">
        <v>74</v>
      </c>
      <c r="U82" s="38">
        <f>B82</f>
        <v>11</v>
      </c>
      <c r="V82" s="38">
        <f>B83</f>
        <v>-3</v>
      </c>
      <c r="W82" s="38">
        <f>B84</f>
        <v>1</v>
      </c>
      <c r="X82" s="7" t="s">
        <v>30</v>
      </c>
    </row>
    <row r="83" spans="1:24" ht="26.25" x14ac:dyDescent="0.4">
      <c r="A83" t="s">
        <v>67</v>
      </c>
      <c r="B83" s="15">
        <f>L83</f>
        <v>-3</v>
      </c>
      <c r="C83" s="15">
        <f>L87</f>
        <v>-5</v>
      </c>
      <c r="D83" s="15">
        <f>R83</f>
        <v>11</v>
      </c>
      <c r="E83" s="15">
        <f>R87</f>
        <v>13</v>
      </c>
      <c r="H83" s="5">
        <v>0</v>
      </c>
      <c r="I83" s="35">
        <f>I82</f>
        <v>3</v>
      </c>
      <c r="J83" s="5">
        <v>-1</v>
      </c>
      <c r="K83" s="33"/>
      <c r="L83" s="34">
        <f>H83+J83*I83</f>
        <v>-3</v>
      </c>
      <c r="M83" s="33"/>
      <c r="N83" s="5">
        <v>5</v>
      </c>
      <c r="O83" s="35">
        <f>O82</f>
        <v>6</v>
      </c>
      <c r="P83" s="5">
        <v>1</v>
      </c>
      <c r="Q83" s="33"/>
      <c r="R83" s="34">
        <f>N83+P83*O83</f>
        <v>11</v>
      </c>
      <c r="T83" s="7" t="s">
        <v>75</v>
      </c>
      <c r="U83" s="38">
        <f>C82</f>
        <v>15</v>
      </c>
      <c r="V83" s="38">
        <f>C83</f>
        <v>-5</v>
      </c>
      <c r="W83" s="38">
        <f>C84</f>
        <v>1</v>
      </c>
      <c r="X83" s="7" t="s">
        <v>30</v>
      </c>
    </row>
    <row r="84" spans="1:24" ht="26.25" x14ac:dyDescent="0.4">
      <c r="B84" s="15">
        <f>L84</f>
        <v>1</v>
      </c>
      <c r="C84" s="15">
        <f>L88</f>
        <v>1</v>
      </c>
      <c r="D84" s="15">
        <f>R84</f>
        <v>1</v>
      </c>
      <c r="E84" s="15">
        <f>R88</f>
        <v>-3</v>
      </c>
      <c r="H84" s="5">
        <v>1</v>
      </c>
      <c r="I84" s="33">
        <f>I83</f>
        <v>3</v>
      </c>
      <c r="J84" s="5">
        <v>0</v>
      </c>
      <c r="K84" s="33"/>
      <c r="L84" s="34">
        <f>H84+J84*I84</f>
        <v>1</v>
      </c>
      <c r="M84" s="33"/>
      <c r="N84" s="5">
        <v>13</v>
      </c>
      <c r="O84" s="33">
        <f>O83</f>
        <v>6</v>
      </c>
      <c r="P84" s="5">
        <v>-2</v>
      </c>
      <c r="Q84" s="33"/>
      <c r="R84" s="34">
        <f>N84+P84*O84</f>
        <v>1</v>
      </c>
      <c r="T84" s="7" t="s">
        <v>76</v>
      </c>
      <c r="U84" s="38">
        <f>D82</f>
        <v>10</v>
      </c>
      <c r="V84" s="38">
        <f>D83</f>
        <v>11</v>
      </c>
      <c r="W84" s="38">
        <f>D84</f>
        <v>1</v>
      </c>
      <c r="X84" s="7" t="s">
        <v>30</v>
      </c>
    </row>
    <row r="85" spans="1:24" ht="18.75" x14ac:dyDescent="0.3">
      <c r="T85" s="7" t="s">
        <v>77</v>
      </c>
      <c r="U85" s="38">
        <f>E82</f>
        <v>14</v>
      </c>
      <c r="V85" s="38">
        <f>E83</f>
        <v>13</v>
      </c>
      <c r="W85" s="38">
        <f>E84</f>
        <v>-3</v>
      </c>
      <c r="X85" s="7" t="s">
        <v>30</v>
      </c>
    </row>
    <row r="86" spans="1:24" ht="18.75" x14ac:dyDescent="0.3">
      <c r="B86" s="1">
        <v>27</v>
      </c>
      <c r="C86" s="1" t="s">
        <v>52</v>
      </c>
      <c r="D86" s="1">
        <v>-4</v>
      </c>
      <c r="E86" s="36" t="s">
        <v>73</v>
      </c>
      <c r="H86" s="5">
        <v>5</v>
      </c>
      <c r="I86" s="33">
        <f>I82+2</f>
        <v>5</v>
      </c>
      <c r="J86" s="5">
        <v>2</v>
      </c>
      <c r="K86" s="33"/>
      <c r="L86" s="34">
        <f>H86+J86*I86</f>
        <v>15</v>
      </c>
      <c r="M86" s="33"/>
      <c r="N86" s="5">
        <v>-2</v>
      </c>
      <c r="O86" s="33">
        <f>O82+2</f>
        <v>8</v>
      </c>
      <c r="P86" s="5">
        <v>2</v>
      </c>
      <c r="Q86" s="33"/>
      <c r="R86" s="34">
        <f>N86+P86*O86</f>
        <v>14</v>
      </c>
    </row>
    <row r="87" spans="1:24" ht="18.75" x14ac:dyDescent="0.3">
      <c r="H87" s="5">
        <v>0</v>
      </c>
      <c r="I87" s="35">
        <f>I86</f>
        <v>5</v>
      </c>
      <c r="J87" s="5">
        <v>-1</v>
      </c>
      <c r="K87" s="33"/>
      <c r="L87" s="34">
        <f>H87+J87*I87</f>
        <v>-5</v>
      </c>
      <c r="M87" s="33"/>
      <c r="N87" s="5">
        <v>5</v>
      </c>
      <c r="O87" s="35">
        <f>O86</f>
        <v>8</v>
      </c>
      <c r="P87" s="5">
        <v>1</v>
      </c>
      <c r="Q87" s="33"/>
      <c r="R87" s="34">
        <f>N87+P87*O87</f>
        <v>13</v>
      </c>
    </row>
    <row r="88" spans="1:24" ht="18.75" x14ac:dyDescent="0.3">
      <c r="H88" s="5">
        <v>1</v>
      </c>
      <c r="I88" s="33">
        <f>I87</f>
        <v>5</v>
      </c>
      <c r="J88" s="5">
        <v>0</v>
      </c>
      <c r="K88" s="33"/>
      <c r="L88" s="34">
        <f>H88+J88*I88</f>
        <v>1</v>
      </c>
      <c r="M88" s="33"/>
      <c r="N88" s="5">
        <v>13</v>
      </c>
      <c r="O88" s="33">
        <f>O87</f>
        <v>8</v>
      </c>
      <c r="P88" s="5">
        <v>-2</v>
      </c>
      <c r="Q88" s="33"/>
      <c r="R88" s="34">
        <f>N88+P88*O88</f>
        <v>-3</v>
      </c>
    </row>
    <row r="90" spans="1:24" ht="18.75" x14ac:dyDescent="0.3">
      <c r="I90" s="35" t="s">
        <v>63</v>
      </c>
      <c r="O90" s="35" t="s">
        <v>64</v>
      </c>
    </row>
    <row r="91" spans="1:24" ht="26.25" x14ac:dyDescent="0.4">
      <c r="B91" s="15">
        <f>L91</f>
        <v>-17</v>
      </c>
      <c r="C91" s="15">
        <f>L95</f>
        <v>-13</v>
      </c>
      <c r="D91" s="15">
        <f>R91</f>
        <v>-2</v>
      </c>
      <c r="E91" s="15">
        <f>R95</f>
        <v>2</v>
      </c>
      <c r="H91" s="5">
        <v>5</v>
      </c>
      <c r="I91" s="33">
        <v>-11</v>
      </c>
      <c r="J91" s="5">
        <v>2</v>
      </c>
      <c r="K91" s="33"/>
      <c r="L91" s="34">
        <f>H91+J91*I91</f>
        <v>-17</v>
      </c>
      <c r="M91" s="33"/>
      <c r="N91" s="5">
        <v>-2</v>
      </c>
      <c r="O91" s="33">
        <v>0</v>
      </c>
      <c r="P91" s="5">
        <v>2</v>
      </c>
      <c r="Q91" s="33"/>
      <c r="R91" s="34">
        <f>N91+P91*O91</f>
        <v>-2</v>
      </c>
      <c r="T91" s="7" t="s">
        <v>74</v>
      </c>
      <c r="U91" s="38">
        <f>B91</f>
        <v>-17</v>
      </c>
      <c r="V91" s="38">
        <f>B92</f>
        <v>11</v>
      </c>
      <c r="W91" s="38">
        <f>B93</f>
        <v>1</v>
      </c>
      <c r="X91" s="7" t="s">
        <v>30</v>
      </c>
    </row>
    <row r="92" spans="1:24" ht="26.25" x14ac:dyDescent="0.4">
      <c r="A92" t="s">
        <v>68</v>
      </c>
      <c r="B92" s="15">
        <f>L92</f>
        <v>11</v>
      </c>
      <c r="C92" s="15">
        <f>L96</f>
        <v>9</v>
      </c>
      <c r="D92" s="15">
        <f>R92</f>
        <v>5</v>
      </c>
      <c r="E92" s="15">
        <f>R96</f>
        <v>7</v>
      </c>
      <c r="H92" s="5">
        <v>0</v>
      </c>
      <c r="I92" s="35">
        <f>I91</f>
        <v>-11</v>
      </c>
      <c r="J92" s="5">
        <v>-1</v>
      </c>
      <c r="K92" s="33"/>
      <c r="L92" s="34">
        <f>H92+J92*I92</f>
        <v>11</v>
      </c>
      <c r="M92" s="33"/>
      <c r="N92" s="5">
        <v>5</v>
      </c>
      <c r="O92" s="35">
        <f>O91</f>
        <v>0</v>
      </c>
      <c r="P92" s="5">
        <v>1</v>
      </c>
      <c r="Q92" s="33"/>
      <c r="R92" s="34">
        <f>N92+P92*O92</f>
        <v>5</v>
      </c>
      <c r="T92" s="7" t="s">
        <v>75</v>
      </c>
      <c r="U92" s="38">
        <f>C91</f>
        <v>-13</v>
      </c>
      <c r="V92" s="38">
        <f>C92</f>
        <v>9</v>
      </c>
      <c r="W92" s="38">
        <f>C93</f>
        <v>1</v>
      </c>
      <c r="X92" s="7" t="s">
        <v>30</v>
      </c>
    </row>
    <row r="93" spans="1:24" ht="26.25" x14ac:dyDescent="0.4">
      <c r="B93" s="15">
        <f>L93</f>
        <v>1</v>
      </c>
      <c r="C93" s="15">
        <f>L97</f>
        <v>1</v>
      </c>
      <c r="D93" s="15">
        <f>R93</f>
        <v>13</v>
      </c>
      <c r="E93" s="15">
        <f>R97</f>
        <v>9</v>
      </c>
      <c r="H93" s="5">
        <v>1</v>
      </c>
      <c r="I93" s="33">
        <f>I92</f>
        <v>-11</v>
      </c>
      <c r="J93" s="5">
        <v>0</v>
      </c>
      <c r="K93" s="33"/>
      <c r="L93" s="34">
        <f>H93+J93*I93</f>
        <v>1</v>
      </c>
      <c r="M93" s="33"/>
      <c r="N93" s="5">
        <v>13</v>
      </c>
      <c r="O93" s="33">
        <f>O92</f>
        <v>0</v>
      </c>
      <c r="P93" s="5">
        <v>-2</v>
      </c>
      <c r="Q93" s="33"/>
      <c r="R93" s="34">
        <f>N93+P93*O93</f>
        <v>13</v>
      </c>
      <c r="T93" s="7" t="s">
        <v>76</v>
      </c>
      <c r="U93" s="38">
        <f>D91</f>
        <v>-2</v>
      </c>
      <c r="V93" s="38">
        <f>D92</f>
        <v>5</v>
      </c>
      <c r="W93" s="38">
        <f>D93</f>
        <v>13</v>
      </c>
      <c r="X93" s="7" t="s">
        <v>30</v>
      </c>
    </row>
    <row r="94" spans="1:24" ht="18.75" x14ac:dyDescent="0.3">
      <c r="T94" s="7" t="s">
        <v>77</v>
      </c>
      <c r="U94" s="38">
        <f>E91</f>
        <v>2</v>
      </c>
      <c r="V94" s="38">
        <f>E92</f>
        <v>7</v>
      </c>
      <c r="W94" s="38">
        <f>E93</f>
        <v>9</v>
      </c>
      <c r="X94" s="7" t="s">
        <v>30</v>
      </c>
    </row>
    <row r="95" spans="1:24" ht="18.75" x14ac:dyDescent="0.3">
      <c r="B95" s="1">
        <v>27</v>
      </c>
      <c r="C95" s="1" t="s">
        <v>52</v>
      </c>
      <c r="D95" s="1">
        <v>4</v>
      </c>
      <c r="E95" s="36" t="s">
        <v>73</v>
      </c>
      <c r="H95" s="5">
        <v>5</v>
      </c>
      <c r="I95" s="33">
        <f>I91+2</f>
        <v>-9</v>
      </c>
      <c r="J95" s="5">
        <v>2</v>
      </c>
      <c r="K95" s="33"/>
      <c r="L95" s="34">
        <f>H95+J95*I95</f>
        <v>-13</v>
      </c>
      <c r="M95" s="33"/>
      <c r="N95" s="5">
        <v>-2</v>
      </c>
      <c r="O95" s="33">
        <f>O91+2</f>
        <v>2</v>
      </c>
      <c r="P95" s="5">
        <v>2</v>
      </c>
      <c r="Q95" s="33"/>
      <c r="R95" s="34">
        <f>N95+P95*O95</f>
        <v>2</v>
      </c>
    </row>
    <row r="96" spans="1:24" ht="18.75" x14ac:dyDescent="0.3">
      <c r="H96" s="5">
        <v>0</v>
      </c>
      <c r="I96" s="35">
        <f>I95</f>
        <v>-9</v>
      </c>
      <c r="J96" s="5">
        <v>-1</v>
      </c>
      <c r="K96" s="33"/>
      <c r="L96" s="34">
        <f>H96+J96*I96</f>
        <v>9</v>
      </c>
      <c r="M96" s="33"/>
      <c r="N96" s="5">
        <v>5</v>
      </c>
      <c r="O96" s="35">
        <f>O95</f>
        <v>2</v>
      </c>
      <c r="P96" s="5">
        <v>1</v>
      </c>
      <c r="Q96" s="33"/>
      <c r="R96" s="34">
        <f>N96+P96*O96</f>
        <v>7</v>
      </c>
    </row>
    <row r="97" spans="1:24" ht="18.75" x14ac:dyDescent="0.3">
      <c r="H97" s="5">
        <v>1</v>
      </c>
      <c r="I97" s="33">
        <f>I96</f>
        <v>-9</v>
      </c>
      <c r="J97" s="5">
        <v>0</v>
      </c>
      <c r="K97" s="33"/>
      <c r="L97" s="34">
        <f>H97+J97*I97</f>
        <v>1</v>
      </c>
      <c r="M97" s="33"/>
      <c r="N97" s="5">
        <v>13</v>
      </c>
      <c r="O97" s="33">
        <f>O96</f>
        <v>2</v>
      </c>
      <c r="P97" s="5">
        <v>-2</v>
      </c>
      <c r="Q97" s="33"/>
      <c r="R97" s="34">
        <f>N97+P97*O97</f>
        <v>9</v>
      </c>
    </row>
    <row r="99" spans="1:24" ht="18.75" x14ac:dyDescent="0.3">
      <c r="I99" s="35" t="s">
        <v>63</v>
      </c>
      <c r="O99" s="35" t="s">
        <v>64</v>
      </c>
    </row>
    <row r="100" spans="1:24" ht="26.25" x14ac:dyDescent="0.4">
      <c r="B100" s="15">
        <f>L100</f>
        <v>11</v>
      </c>
      <c r="C100" s="15">
        <f>L104</f>
        <v>15</v>
      </c>
      <c r="D100" s="15">
        <f>R100</f>
        <v>-2</v>
      </c>
      <c r="E100" s="15">
        <f>R104</f>
        <v>2</v>
      </c>
      <c r="H100" s="5">
        <v>5</v>
      </c>
      <c r="I100" s="33">
        <v>3</v>
      </c>
      <c r="J100" s="5">
        <v>2</v>
      </c>
      <c r="K100" s="33"/>
      <c r="L100" s="34">
        <f>H100+J100*I100</f>
        <v>11</v>
      </c>
      <c r="M100" s="33"/>
      <c r="N100" s="5">
        <v>-2</v>
      </c>
      <c r="O100" s="33">
        <v>0</v>
      </c>
      <c r="P100" s="5">
        <v>2</v>
      </c>
      <c r="Q100" s="33"/>
      <c r="R100" s="34">
        <f>N100+P100*O100</f>
        <v>-2</v>
      </c>
      <c r="T100" s="7" t="s">
        <v>74</v>
      </c>
      <c r="U100" s="38">
        <f>B100</f>
        <v>11</v>
      </c>
      <c r="V100" s="38">
        <f>B101</f>
        <v>-3</v>
      </c>
      <c r="W100" s="38">
        <f>B102</f>
        <v>1</v>
      </c>
      <c r="X100" s="7" t="s">
        <v>30</v>
      </c>
    </row>
    <row r="101" spans="1:24" ht="26.25" x14ac:dyDescent="0.4">
      <c r="A101" t="s">
        <v>69</v>
      </c>
      <c r="B101" s="15">
        <f>L101</f>
        <v>-3</v>
      </c>
      <c r="C101" s="15">
        <f>L105</f>
        <v>-5</v>
      </c>
      <c r="D101" s="15">
        <f>R101</f>
        <v>5</v>
      </c>
      <c r="E101" s="15">
        <f>R105</f>
        <v>7</v>
      </c>
      <c r="H101" s="5">
        <v>0</v>
      </c>
      <c r="I101" s="35">
        <f>I100</f>
        <v>3</v>
      </c>
      <c r="J101" s="5">
        <v>-1</v>
      </c>
      <c r="K101" s="33"/>
      <c r="L101" s="34">
        <f>H101+J101*I101</f>
        <v>-3</v>
      </c>
      <c r="M101" s="33"/>
      <c r="N101" s="5">
        <v>5</v>
      </c>
      <c r="O101" s="35">
        <f>O100</f>
        <v>0</v>
      </c>
      <c r="P101" s="5">
        <v>1</v>
      </c>
      <c r="Q101" s="33"/>
      <c r="R101" s="34">
        <f>N101+P101*O101</f>
        <v>5</v>
      </c>
      <c r="T101" s="7" t="s">
        <v>75</v>
      </c>
      <c r="U101" s="38">
        <f>C100</f>
        <v>15</v>
      </c>
      <c r="V101" s="38">
        <f>C101</f>
        <v>-5</v>
      </c>
      <c r="W101" s="38">
        <f>C102</f>
        <v>1</v>
      </c>
      <c r="X101" s="7" t="s">
        <v>30</v>
      </c>
    </row>
    <row r="102" spans="1:24" ht="26.25" x14ac:dyDescent="0.4">
      <c r="B102" s="15">
        <f>L102</f>
        <v>1</v>
      </c>
      <c r="C102" s="15">
        <f>L106</f>
        <v>1</v>
      </c>
      <c r="D102" s="15">
        <f>R102</f>
        <v>13</v>
      </c>
      <c r="E102" s="15">
        <f>R106</f>
        <v>9</v>
      </c>
      <c r="H102" s="5">
        <v>1</v>
      </c>
      <c r="I102" s="33">
        <f>I101</f>
        <v>3</v>
      </c>
      <c r="J102" s="5">
        <v>0</v>
      </c>
      <c r="K102" s="33"/>
      <c r="L102" s="34">
        <f>H102+J102*I102</f>
        <v>1</v>
      </c>
      <c r="M102" s="33"/>
      <c r="N102" s="5">
        <v>13</v>
      </c>
      <c r="O102" s="33">
        <f>O101</f>
        <v>0</v>
      </c>
      <c r="P102" s="5">
        <v>-2</v>
      </c>
      <c r="Q102" s="33"/>
      <c r="R102" s="34">
        <f>N102+P102*O102</f>
        <v>13</v>
      </c>
      <c r="T102" s="7" t="s">
        <v>76</v>
      </c>
      <c r="U102" s="38">
        <f>D100</f>
        <v>-2</v>
      </c>
      <c r="V102" s="38">
        <f>D101</f>
        <v>5</v>
      </c>
      <c r="W102" s="38">
        <f>D102</f>
        <v>13</v>
      </c>
      <c r="X102" s="7" t="s">
        <v>30</v>
      </c>
    </row>
    <row r="103" spans="1:24" ht="18.75" x14ac:dyDescent="0.3">
      <c r="T103" s="7" t="s">
        <v>77</v>
      </c>
      <c r="U103" s="38">
        <f>E100</f>
        <v>2</v>
      </c>
      <c r="V103" s="38">
        <f>E101</f>
        <v>7</v>
      </c>
      <c r="W103" s="38">
        <f>E102</f>
        <v>9</v>
      </c>
      <c r="X103" s="7" t="s">
        <v>30</v>
      </c>
    </row>
    <row r="104" spans="1:24" ht="18.75" x14ac:dyDescent="0.3">
      <c r="B104" s="1">
        <v>27</v>
      </c>
      <c r="D104" s="1">
        <v>-4</v>
      </c>
      <c r="F104">
        <v>-36</v>
      </c>
      <c r="H104" s="5">
        <v>5</v>
      </c>
      <c r="I104" s="33">
        <f>I100+2</f>
        <v>5</v>
      </c>
      <c r="J104" s="5">
        <v>2</v>
      </c>
      <c r="K104" s="33"/>
      <c r="L104" s="34">
        <f>H104+J104*I104</f>
        <v>15</v>
      </c>
      <c r="M104" s="33"/>
      <c r="N104" s="5">
        <v>-2</v>
      </c>
      <c r="O104" s="33">
        <f>O100+2</f>
        <v>2</v>
      </c>
      <c r="P104" s="5">
        <v>2</v>
      </c>
      <c r="Q104" s="33"/>
      <c r="R104" s="34">
        <f>N104+P104*O104</f>
        <v>2</v>
      </c>
    </row>
    <row r="105" spans="1:24" ht="18.75" x14ac:dyDescent="0.3">
      <c r="H105" s="5">
        <v>0</v>
      </c>
      <c r="I105" s="35">
        <f>I104</f>
        <v>5</v>
      </c>
      <c r="J105" s="5">
        <v>-1</v>
      </c>
      <c r="K105" s="33"/>
      <c r="L105" s="34">
        <f>H105+J105*I105</f>
        <v>-5</v>
      </c>
      <c r="M105" s="33"/>
      <c r="N105" s="5">
        <v>5</v>
      </c>
      <c r="O105" s="35">
        <f>O104</f>
        <v>2</v>
      </c>
      <c r="P105" s="5">
        <v>1</v>
      </c>
      <c r="Q105" s="33"/>
      <c r="R105" s="34">
        <f>N105+P105*O105</f>
        <v>7</v>
      </c>
    </row>
    <row r="106" spans="1:24" ht="18.75" x14ac:dyDescent="0.3">
      <c r="H106" s="5">
        <v>1</v>
      </c>
      <c r="I106" s="33">
        <f>I105</f>
        <v>5</v>
      </c>
      <c r="J106" s="5">
        <v>0</v>
      </c>
      <c r="K106" s="33"/>
      <c r="L106" s="34">
        <f>H106+J106*I106</f>
        <v>1</v>
      </c>
      <c r="M106" s="33"/>
      <c r="N106" s="5">
        <v>13</v>
      </c>
      <c r="O106" s="33">
        <f>O105</f>
        <v>2</v>
      </c>
      <c r="P106" s="5">
        <v>-2</v>
      </c>
      <c r="Q106" s="33"/>
      <c r="R106" s="34">
        <f>N106+P106*O106</f>
        <v>9</v>
      </c>
    </row>
    <row r="108" spans="1:24" ht="18.75" x14ac:dyDescent="0.3">
      <c r="I108" s="35" t="s">
        <v>63</v>
      </c>
      <c r="O108" s="35" t="s">
        <v>64</v>
      </c>
    </row>
    <row r="109" spans="1:24" ht="26.25" x14ac:dyDescent="0.4">
      <c r="B109" s="15">
        <f>L109</f>
        <v>-5</v>
      </c>
      <c r="C109" s="15">
        <f>L113</f>
        <v>-1</v>
      </c>
      <c r="D109" s="15">
        <f>R109</f>
        <v>6</v>
      </c>
      <c r="E109" s="15">
        <f>R113</f>
        <v>10</v>
      </c>
      <c r="H109" s="5">
        <v>5</v>
      </c>
      <c r="I109" s="33">
        <v>-5</v>
      </c>
      <c r="J109" s="5">
        <v>2</v>
      </c>
      <c r="K109" s="33"/>
      <c r="L109" s="34">
        <f>H109+J109*I109</f>
        <v>-5</v>
      </c>
      <c r="M109" s="33"/>
      <c r="N109" s="5">
        <v>-2</v>
      </c>
      <c r="O109" s="33">
        <v>4</v>
      </c>
      <c r="P109" s="5">
        <v>2</v>
      </c>
      <c r="Q109" s="33"/>
      <c r="R109" s="34">
        <f>N109+P109*O109</f>
        <v>6</v>
      </c>
      <c r="T109" s="7" t="s">
        <v>74</v>
      </c>
      <c r="U109" s="38">
        <f>B109</f>
        <v>-5</v>
      </c>
      <c r="V109" s="38">
        <f>B110</f>
        <v>5</v>
      </c>
      <c r="W109" s="38">
        <f>B111</f>
        <v>1</v>
      </c>
      <c r="X109" s="7" t="s">
        <v>30</v>
      </c>
    </row>
    <row r="110" spans="1:24" ht="26.25" x14ac:dyDescent="0.4">
      <c r="A110" t="s">
        <v>70</v>
      </c>
      <c r="B110" s="15">
        <f>L110</f>
        <v>5</v>
      </c>
      <c r="C110" s="15">
        <f>L114</f>
        <v>3</v>
      </c>
      <c r="D110" s="15">
        <f>R110</f>
        <v>9</v>
      </c>
      <c r="E110" s="15">
        <f>R114</f>
        <v>11</v>
      </c>
      <c r="H110" s="5">
        <v>0</v>
      </c>
      <c r="I110" s="35">
        <f>I109</f>
        <v>-5</v>
      </c>
      <c r="J110" s="5">
        <v>-1</v>
      </c>
      <c r="K110" s="33"/>
      <c r="L110" s="34">
        <f>H110+J110*I110</f>
        <v>5</v>
      </c>
      <c r="M110" s="33"/>
      <c r="N110" s="5">
        <v>5</v>
      </c>
      <c r="O110" s="35">
        <f>O109</f>
        <v>4</v>
      </c>
      <c r="P110" s="5">
        <v>1</v>
      </c>
      <c r="Q110" s="33"/>
      <c r="R110" s="34">
        <f>N110+P110*O110</f>
        <v>9</v>
      </c>
      <c r="T110" s="7" t="s">
        <v>75</v>
      </c>
      <c r="U110" s="38">
        <f>C109</f>
        <v>-1</v>
      </c>
      <c r="V110" s="38">
        <f>C110</f>
        <v>3</v>
      </c>
      <c r="W110" s="38">
        <f>C111</f>
        <v>1</v>
      </c>
      <c r="X110" s="7" t="s">
        <v>30</v>
      </c>
    </row>
    <row r="111" spans="1:24" ht="26.25" x14ac:dyDescent="0.4">
      <c r="B111" s="15">
        <f>L111</f>
        <v>1</v>
      </c>
      <c r="C111" s="15">
        <f>L115</f>
        <v>1</v>
      </c>
      <c r="D111" s="15">
        <f>R111</f>
        <v>5</v>
      </c>
      <c r="E111" s="15">
        <f>R115</f>
        <v>1</v>
      </c>
      <c r="H111" s="5">
        <v>1</v>
      </c>
      <c r="I111" s="33">
        <f>I110</f>
        <v>-5</v>
      </c>
      <c r="J111" s="5">
        <v>0</v>
      </c>
      <c r="K111" s="33"/>
      <c r="L111" s="34">
        <f>H111+J111*I111</f>
        <v>1</v>
      </c>
      <c r="M111" s="33"/>
      <c r="N111" s="5">
        <v>13</v>
      </c>
      <c r="O111" s="33">
        <f>O110</f>
        <v>4</v>
      </c>
      <c r="P111" s="5">
        <v>-2</v>
      </c>
      <c r="Q111" s="33"/>
      <c r="R111" s="34">
        <f>N111+P111*O111</f>
        <v>5</v>
      </c>
      <c r="T111" s="7" t="s">
        <v>76</v>
      </c>
      <c r="U111" s="38">
        <f>D109</f>
        <v>6</v>
      </c>
      <c r="V111" s="38">
        <f>D110</f>
        <v>9</v>
      </c>
      <c r="W111" s="38">
        <f>D111</f>
        <v>5</v>
      </c>
      <c r="X111" s="7" t="s">
        <v>30</v>
      </c>
    </row>
    <row r="112" spans="1:24" ht="18.75" x14ac:dyDescent="0.3">
      <c r="T112" s="7" t="s">
        <v>77</v>
      </c>
      <c r="U112" s="38">
        <f>E109</f>
        <v>10</v>
      </c>
      <c r="V112" s="38">
        <f>E110</f>
        <v>11</v>
      </c>
      <c r="W112" s="38">
        <f>E111</f>
        <v>1</v>
      </c>
      <c r="X112" s="7" t="s">
        <v>30</v>
      </c>
    </row>
    <row r="113" spans="1:58" ht="18.75" x14ac:dyDescent="0.3">
      <c r="B113" s="1">
        <f>O10</f>
        <v>57.628118136895694</v>
      </c>
      <c r="D113" s="1">
        <f>N18</f>
        <v>-1.8740851426632723</v>
      </c>
      <c r="F113">
        <f>P6</f>
        <v>-36.000000000000021</v>
      </c>
      <c r="H113" s="5">
        <v>5</v>
      </c>
      <c r="I113" s="33">
        <f>I109+2</f>
        <v>-3</v>
      </c>
      <c r="J113" s="5">
        <v>2</v>
      </c>
      <c r="K113" s="33"/>
      <c r="L113" s="34">
        <f>H113+J113*I113</f>
        <v>-1</v>
      </c>
      <c r="M113" s="33"/>
      <c r="N113" s="5">
        <v>-2</v>
      </c>
      <c r="O113" s="33">
        <f>O109+2</f>
        <v>6</v>
      </c>
      <c r="P113" s="5">
        <v>2</v>
      </c>
      <c r="Q113" s="33"/>
      <c r="R113" s="34">
        <f>N113+P113*O113</f>
        <v>10</v>
      </c>
    </row>
    <row r="114" spans="1:58" ht="18.75" x14ac:dyDescent="0.3">
      <c r="H114" s="5">
        <v>0</v>
      </c>
      <c r="I114" s="35">
        <f>I113</f>
        <v>-3</v>
      </c>
      <c r="J114" s="5">
        <v>-1</v>
      </c>
      <c r="K114" s="33"/>
      <c r="L114" s="34">
        <f>H114+J114*I114</f>
        <v>3</v>
      </c>
      <c r="M114" s="33"/>
      <c r="N114" s="5">
        <v>5</v>
      </c>
      <c r="O114" s="35">
        <f>O113</f>
        <v>6</v>
      </c>
      <c r="P114" s="5">
        <v>1</v>
      </c>
      <c r="Q114" s="33"/>
      <c r="R114" s="34">
        <f>N114+P114*O114</f>
        <v>11</v>
      </c>
    </row>
    <row r="115" spans="1:58" ht="18.75" x14ac:dyDescent="0.3">
      <c r="H115" s="5">
        <v>1</v>
      </c>
      <c r="I115" s="33">
        <f>I114</f>
        <v>-3</v>
      </c>
      <c r="J115" s="5">
        <v>0</v>
      </c>
      <c r="K115" s="33"/>
      <c r="L115" s="34">
        <f>H115+J115*I115</f>
        <v>1</v>
      </c>
      <c r="M115" s="33"/>
      <c r="N115" s="5">
        <v>13</v>
      </c>
      <c r="O115" s="33">
        <f>O114</f>
        <v>6</v>
      </c>
      <c r="P115" s="5">
        <v>-2</v>
      </c>
      <c r="Q115" s="33"/>
      <c r="R115" s="34">
        <f>N115+P115*O115</f>
        <v>1</v>
      </c>
    </row>
    <row r="117" spans="1:58" ht="18.75" x14ac:dyDescent="0.3">
      <c r="I117" s="35" t="s">
        <v>63</v>
      </c>
      <c r="O117" s="35" t="s">
        <v>64</v>
      </c>
    </row>
    <row r="118" spans="1:58" ht="26.25" x14ac:dyDescent="0.4">
      <c r="B118" s="15">
        <f>L118</f>
        <v>-29</v>
      </c>
      <c r="C118" s="15">
        <f>L122</f>
        <v>-25</v>
      </c>
      <c r="D118" s="15">
        <f>R118</f>
        <v>-2</v>
      </c>
      <c r="E118" s="15">
        <f>R122</f>
        <v>2</v>
      </c>
      <c r="H118" s="5">
        <v>5</v>
      </c>
      <c r="I118" s="33">
        <v>-17</v>
      </c>
      <c r="J118" s="5">
        <v>2</v>
      </c>
      <c r="K118" s="33"/>
      <c r="L118" s="34">
        <f>H118+J118*I118</f>
        <v>-29</v>
      </c>
      <c r="M118" s="33"/>
      <c r="N118" s="5">
        <v>-2</v>
      </c>
      <c r="O118" s="33">
        <v>0</v>
      </c>
      <c r="P118" s="5">
        <v>2</v>
      </c>
      <c r="Q118" s="33"/>
      <c r="R118" s="34">
        <f>N118+P118*O118</f>
        <v>-2</v>
      </c>
      <c r="T118" s="7" t="s">
        <v>74</v>
      </c>
      <c r="U118" s="38">
        <f>B118</f>
        <v>-29</v>
      </c>
      <c r="V118" s="38">
        <f>B119</f>
        <v>17</v>
      </c>
      <c r="W118" s="38">
        <f>B120</f>
        <v>1</v>
      </c>
      <c r="X118" s="7" t="s">
        <v>30</v>
      </c>
    </row>
    <row r="119" spans="1:58" ht="26.25" x14ac:dyDescent="0.4">
      <c r="A119" t="s">
        <v>71</v>
      </c>
      <c r="B119" s="15">
        <f>L119</f>
        <v>17</v>
      </c>
      <c r="C119" s="15">
        <f>L123</f>
        <v>15</v>
      </c>
      <c r="D119" s="15">
        <f>R119</f>
        <v>5</v>
      </c>
      <c r="E119" s="15">
        <f>R123</f>
        <v>7</v>
      </c>
      <c r="H119" s="5">
        <v>0</v>
      </c>
      <c r="I119" s="35">
        <f>I118</f>
        <v>-17</v>
      </c>
      <c r="J119" s="5">
        <v>-1</v>
      </c>
      <c r="K119" s="33"/>
      <c r="L119" s="34">
        <f>H119+J119*I119</f>
        <v>17</v>
      </c>
      <c r="M119" s="33"/>
      <c r="N119" s="5">
        <v>5</v>
      </c>
      <c r="O119" s="35">
        <f>O118</f>
        <v>0</v>
      </c>
      <c r="P119" s="5">
        <v>1</v>
      </c>
      <c r="Q119" s="33"/>
      <c r="R119" s="34">
        <f>N119+P119*O119</f>
        <v>5</v>
      </c>
      <c r="T119" s="7" t="s">
        <v>75</v>
      </c>
      <c r="U119" s="38">
        <f>C118</f>
        <v>-25</v>
      </c>
      <c r="V119" s="38">
        <f>C119</f>
        <v>15</v>
      </c>
      <c r="W119" s="38">
        <f>C120</f>
        <v>1</v>
      </c>
      <c r="X119" s="7" t="s">
        <v>30</v>
      </c>
    </row>
    <row r="120" spans="1:58" ht="26.25" x14ac:dyDescent="0.4">
      <c r="B120" s="15">
        <f>L120</f>
        <v>1</v>
      </c>
      <c r="C120" s="15">
        <f>L124</f>
        <v>1</v>
      </c>
      <c r="D120" s="15">
        <f>R120</f>
        <v>13</v>
      </c>
      <c r="E120" s="15">
        <f>R124</f>
        <v>9</v>
      </c>
      <c r="H120" s="5">
        <v>1</v>
      </c>
      <c r="I120" s="33">
        <f>I119</f>
        <v>-17</v>
      </c>
      <c r="J120" s="5">
        <v>0</v>
      </c>
      <c r="K120" s="33"/>
      <c r="L120" s="34">
        <f>H120+J120*I120</f>
        <v>1</v>
      </c>
      <c r="M120" s="33"/>
      <c r="N120" s="5">
        <v>13</v>
      </c>
      <c r="O120" s="33">
        <f>O119</f>
        <v>0</v>
      </c>
      <c r="P120" s="5">
        <v>-2</v>
      </c>
      <c r="Q120" s="33"/>
      <c r="R120" s="34">
        <f>N120+P120*O120</f>
        <v>13</v>
      </c>
      <c r="T120" s="7" t="s">
        <v>76</v>
      </c>
      <c r="U120" s="38">
        <f>D118</f>
        <v>-2</v>
      </c>
      <c r="V120" s="38">
        <f>D119</f>
        <v>5</v>
      </c>
      <c r="W120" s="38">
        <f>D120</f>
        <v>13</v>
      </c>
      <c r="X120" s="7" t="s">
        <v>30</v>
      </c>
    </row>
    <row r="121" spans="1:58" ht="18.75" x14ac:dyDescent="0.3">
      <c r="T121" s="7" t="s">
        <v>77</v>
      </c>
      <c r="U121" s="38">
        <f>E118</f>
        <v>2</v>
      </c>
      <c r="V121" s="38">
        <f>E119</f>
        <v>7</v>
      </c>
      <c r="W121" s="38">
        <f>E120</f>
        <v>9</v>
      </c>
      <c r="X121" s="7" t="s">
        <v>30</v>
      </c>
    </row>
    <row r="122" spans="1:58" ht="18.75" x14ac:dyDescent="0.3">
      <c r="B122" s="1">
        <v>27</v>
      </c>
      <c r="C122" s="1" t="s">
        <v>52</v>
      </c>
      <c r="D122" s="1">
        <v>4</v>
      </c>
      <c r="E122" s="36" t="s">
        <v>73</v>
      </c>
      <c r="H122" s="5">
        <v>5</v>
      </c>
      <c r="I122" s="33">
        <f>I118+2</f>
        <v>-15</v>
      </c>
      <c r="J122" s="5">
        <v>2</v>
      </c>
      <c r="K122" s="33"/>
      <c r="L122" s="34">
        <f>H122+J122*I122</f>
        <v>-25</v>
      </c>
      <c r="M122" s="33"/>
      <c r="N122" s="5">
        <v>-2</v>
      </c>
      <c r="O122" s="33">
        <f>O118+2</f>
        <v>2</v>
      </c>
      <c r="P122" s="5">
        <v>2</v>
      </c>
      <c r="Q122" s="33"/>
      <c r="R122" s="34">
        <f>N122+P122*O122</f>
        <v>2</v>
      </c>
    </row>
    <row r="123" spans="1:58" ht="18.75" x14ac:dyDescent="0.3">
      <c r="H123" s="5">
        <v>0</v>
      </c>
      <c r="I123" s="35">
        <f>I122</f>
        <v>-15</v>
      </c>
      <c r="J123" s="5">
        <v>-1</v>
      </c>
      <c r="K123" s="33"/>
      <c r="L123" s="34">
        <f>H123+J123*I123</f>
        <v>15</v>
      </c>
      <c r="M123" s="33"/>
      <c r="N123" s="5">
        <v>5</v>
      </c>
      <c r="O123" s="35">
        <f>O122</f>
        <v>2</v>
      </c>
      <c r="P123" s="5">
        <v>1</v>
      </c>
      <c r="Q123" s="33"/>
      <c r="R123" s="34">
        <f>N123+P123*O123</f>
        <v>7</v>
      </c>
    </row>
    <row r="124" spans="1:58" ht="18.75" x14ac:dyDescent="0.3">
      <c r="H124" s="5">
        <v>1</v>
      </c>
      <c r="I124" s="33">
        <f>I123</f>
        <v>-15</v>
      </c>
      <c r="J124" s="5">
        <v>0</v>
      </c>
      <c r="K124" s="33"/>
      <c r="L124" s="34">
        <f>H124+J124*I124</f>
        <v>1</v>
      </c>
      <c r="M124" s="33"/>
      <c r="N124" s="5">
        <v>13</v>
      </c>
      <c r="O124" s="33">
        <f>O123</f>
        <v>2</v>
      </c>
      <c r="P124" s="5">
        <v>-2</v>
      </c>
      <c r="Q124" s="33"/>
      <c r="R124" s="34">
        <f>N124+P124*O124</f>
        <v>9</v>
      </c>
      <c r="AG124"/>
      <c r="AK124" s="49" t="s">
        <v>114</v>
      </c>
      <c r="AO124" s="49" t="s">
        <v>45</v>
      </c>
      <c r="AP124" s="49"/>
      <c r="AT124" s="49" t="s">
        <v>113</v>
      </c>
      <c r="AU124" s="49"/>
      <c r="BC124" s="49"/>
      <c r="BD124" s="1"/>
      <c r="BE124" s="1"/>
      <c r="BF124" s="1"/>
    </row>
    <row r="125" spans="1:58" ht="30" x14ac:dyDescent="0.25">
      <c r="AG125"/>
      <c r="AH125" s="1"/>
      <c r="AI125" s="1"/>
      <c r="AJ125" s="1" t="s">
        <v>90</v>
      </c>
      <c r="AK125" s="14" t="s">
        <v>110</v>
      </c>
      <c r="AM125" t="s">
        <v>126</v>
      </c>
      <c r="AR125" t="s">
        <v>135</v>
      </c>
      <c r="AY125" s="50" t="s">
        <v>115</v>
      </c>
      <c r="AZ125" s="50" t="s">
        <v>115</v>
      </c>
      <c r="BA125" s="50" t="s">
        <v>115</v>
      </c>
      <c r="BC125" s="14"/>
      <c r="BD125" s="1"/>
      <c r="BF125" s="1"/>
    </row>
    <row r="126" spans="1:58" ht="32.25" x14ac:dyDescent="0.3">
      <c r="I126" s="35" t="s">
        <v>63</v>
      </c>
      <c r="O126" s="35" t="s">
        <v>64</v>
      </c>
      <c r="AA126" s="1" t="s">
        <v>125</v>
      </c>
      <c r="AD126" s="1" t="s">
        <v>4</v>
      </c>
      <c r="AH126" t="s">
        <v>4</v>
      </c>
      <c r="AI126" t="s">
        <v>5</v>
      </c>
      <c r="AJ126" t="s">
        <v>25</v>
      </c>
      <c r="AK126" s="55" t="s">
        <v>112</v>
      </c>
      <c r="AM126" t="s">
        <v>127</v>
      </c>
      <c r="AN126" s="35" t="s">
        <v>63</v>
      </c>
      <c r="AO126" s="54" t="s">
        <v>65</v>
      </c>
      <c r="AP126" s="54" t="s">
        <v>131</v>
      </c>
      <c r="AQ126" s="37" t="s">
        <v>132</v>
      </c>
      <c r="AR126" t="s">
        <v>127</v>
      </c>
      <c r="AS126" s="35" t="s">
        <v>63</v>
      </c>
      <c r="AT126" s="54" t="s">
        <v>66</v>
      </c>
      <c r="AU126" s="54" t="s">
        <v>133</v>
      </c>
      <c r="AV126" s="37" t="s">
        <v>134</v>
      </c>
      <c r="AY126" s="49" t="s">
        <v>119</v>
      </c>
      <c r="AZ126" s="49" t="s">
        <v>116</v>
      </c>
      <c r="BA126" s="49" t="s">
        <v>120</v>
      </c>
      <c r="BC126" s="9"/>
      <c r="BD126" s="1"/>
      <c r="BE126" s="1"/>
    </row>
    <row r="127" spans="1:58" ht="26.25" x14ac:dyDescent="0.4">
      <c r="B127" s="15">
        <f>L127</f>
        <v>-5</v>
      </c>
      <c r="C127" s="15">
        <f>L131</f>
        <v>-1</v>
      </c>
      <c r="D127" s="15">
        <f>R127</f>
        <v>-2</v>
      </c>
      <c r="E127" s="15">
        <f>R131</f>
        <v>2</v>
      </c>
      <c r="H127" s="5">
        <v>5</v>
      </c>
      <c r="I127" s="33">
        <v>-5</v>
      </c>
      <c r="J127" s="5">
        <v>2</v>
      </c>
      <c r="K127" s="33"/>
      <c r="L127" s="34">
        <f>H127+J127*I127</f>
        <v>-5</v>
      </c>
      <c r="M127" s="33"/>
      <c r="N127" s="5">
        <v>-2</v>
      </c>
      <c r="O127" s="33">
        <v>0</v>
      </c>
      <c r="P127" s="5">
        <v>2</v>
      </c>
      <c r="Q127" s="33"/>
      <c r="R127" s="34">
        <f>N127+P127*O127</f>
        <v>-2</v>
      </c>
      <c r="T127" s="7" t="s">
        <v>74</v>
      </c>
      <c r="U127" s="38">
        <f>B127</f>
        <v>-5</v>
      </c>
      <c r="V127" s="38">
        <f>B128</f>
        <v>5</v>
      </c>
      <c r="W127" s="38">
        <f>B129</f>
        <v>1</v>
      </c>
      <c r="X127" s="7" t="s">
        <v>30</v>
      </c>
      <c r="Y127" s="7" t="s">
        <v>121</v>
      </c>
      <c r="Z127" s="38">
        <f>(U127+U128)/2</f>
        <v>-3</v>
      </c>
      <c r="AA127" s="38">
        <f>(V127+V128)/2</f>
        <v>4</v>
      </c>
      <c r="AB127" s="38">
        <f>(W127+W128)/2</f>
        <v>1</v>
      </c>
      <c r="AC127" s="7" t="s">
        <v>30</v>
      </c>
      <c r="AD127" s="1">
        <f>U128-U127</f>
        <v>4</v>
      </c>
      <c r="AE127" s="1" t="s">
        <v>122</v>
      </c>
      <c r="AG127" s="1" t="s">
        <v>14</v>
      </c>
      <c r="AH127" s="1">
        <f>AD127</f>
        <v>4</v>
      </c>
      <c r="AI127" s="1">
        <f>U130-U129</f>
        <v>4</v>
      </c>
      <c r="AJ127" s="1">
        <f>AH128*AI129-AH129*AI128</f>
        <v>8</v>
      </c>
      <c r="AK127" s="53">
        <f>AJ127/AJ130</f>
        <v>0.33333333333333331</v>
      </c>
      <c r="AM127">
        <f>U128</f>
        <v>-1</v>
      </c>
      <c r="AN127">
        <f>U129-U128</f>
        <v>-1</v>
      </c>
      <c r="AO127" s="54">
        <f>AM127+AN131*AN127</f>
        <v>-2.25</v>
      </c>
      <c r="AP127" s="54">
        <f>AO127-Z127</f>
        <v>0.75</v>
      </c>
      <c r="AQ127" s="4">
        <f>AP127/AP130</f>
        <v>4.9690399499995326E-2</v>
      </c>
      <c r="AR127">
        <f>U127</f>
        <v>-5</v>
      </c>
      <c r="AS127">
        <f>U130-U127</f>
        <v>7</v>
      </c>
      <c r="AT127" s="54">
        <f>AR127+AS131*AS127</f>
        <v>-2.083333333333333</v>
      </c>
      <c r="AU127" s="54">
        <f>AT127-Z127</f>
        <v>0.91666666666666696</v>
      </c>
      <c r="AV127" s="4">
        <f>AU127/AU130</f>
        <v>0.23425474049997799</v>
      </c>
      <c r="AY127">
        <f>AK127*AQ127</f>
        <v>1.6563466499998441E-2</v>
      </c>
      <c r="AZ127">
        <f>AQ127*AV127</f>
        <v>1.1640211640211642E-2</v>
      </c>
      <c r="BA127">
        <f>AV127*AK127</f>
        <v>7.8084913499992664E-2</v>
      </c>
      <c r="BC127" s="4"/>
      <c r="BD127" s="1" t="s">
        <v>128</v>
      </c>
      <c r="BE127" s="1"/>
      <c r="BF127" s="1"/>
    </row>
    <row r="128" spans="1:58" ht="26.25" x14ac:dyDescent="0.4">
      <c r="A128" t="s">
        <v>72</v>
      </c>
      <c r="B128" s="15">
        <f>L128</f>
        <v>5</v>
      </c>
      <c r="C128" s="15">
        <f>L132</f>
        <v>3</v>
      </c>
      <c r="D128" s="15">
        <f>R128</f>
        <v>5</v>
      </c>
      <c r="E128" s="15">
        <f>R132</f>
        <v>7</v>
      </c>
      <c r="F128" s="37" t="s">
        <v>81</v>
      </c>
      <c r="H128" s="5">
        <v>0</v>
      </c>
      <c r="I128" s="35">
        <f>I127</f>
        <v>-5</v>
      </c>
      <c r="J128" s="5">
        <v>-1</v>
      </c>
      <c r="K128" s="33"/>
      <c r="L128" s="34">
        <f>H128+J128*I128</f>
        <v>5</v>
      </c>
      <c r="M128" s="33"/>
      <c r="N128" s="5">
        <v>5</v>
      </c>
      <c r="O128" s="35">
        <f>O127</f>
        <v>0</v>
      </c>
      <c r="P128" s="5">
        <v>1</v>
      </c>
      <c r="Q128" s="33"/>
      <c r="R128" s="34">
        <f>N128+P128*O128</f>
        <v>5</v>
      </c>
      <c r="T128" s="7" t="s">
        <v>75</v>
      </c>
      <c r="U128" s="38">
        <f>C127</f>
        <v>-1</v>
      </c>
      <c r="V128" s="38">
        <f>C128</f>
        <v>3</v>
      </c>
      <c r="W128" s="38">
        <f>C129</f>
        <v>1</v>
      </c>
      <c r="X128" s="7" t="s">
        <v>30</v>
      </c>
      <c r="Y128" s="7"/>
      <c r="Z128" s="52"/>
      <c r="AA128" s="52"/>
      <c r="AB128" s="52"/>
      <c r="AC128" s="7"/>
      <c r="AD128" s="1">
        <f>V128-V127</f>
        <v>-2</v>
      </c>
      <c r="AE128" s="1" t="s">
        <v>123</v>
      </c>
      <c r="AG128" s="1" t="s">
        <v>15</v>
      </c>
      <c r="AH128" s="1">
        <f>AD128</f>
        <v>-2</v>
      </c>
      <c r="AI128" s="1">
        <f>V130-V129</f>
        <v>2</v>
      </c>
      <c r="AJ128" s="1">
        <f>AH129*AI127-AH127*AI129</f>
        <v>16</v>
      </c>
      <c r="AK128" s="53">
        <f>AJ128/AJ130</f>
        <v>0.66666666666666663</v>
      </c>
      <c r="AM128">
        <f>V128</f>
        <v>3</v>
      </c>
      <c r="AN128">
        <f>V129-V128</f>
        <v>2</v>
      </c>
      <c r="AO128" s="54">
        <f>AM128+AN131*AN128</f>
        <v>5.5</v>
      </c>
      <c r="AP128" s="54">
        <f>AO128-AA127</f>
        <v>1.5</v>
      </c>
      <c r="AQ128" s="4">
        <f>AP128/AP130</f>
        <v>9.9380798999990652E-2</v>
      </c>
      <c r="AR128">
        <f>V127</f>
        <v>5</v>
      </c>
      <c r="AS128">
        <f>V130-V127</f>
        <v>2</v>
      </c>
      <c r="AT128" s="54">
        <f>AR128+AS131*AS128</f>
        <v>5.833333333333333</v>
      </c>
      <c r="AU128" s="54">
        <f>AT128-AA127</f>
        <v>1.833333333333333</v>
      </c>
      <c r="AV128" s="4">
        <f>AU128/AU130</f>
        <v>0.46850948099995576</v>
      </c>
      <c r="AY128">
        <f t="shared" ref="AY128:AY129" si="11">AK128*AQ128</f>
        <v>6.6253865999993763E-2</v>
      </c>
      <c r="AZ128">
        <f t="shared" ref="AZ128:AZ129" si="12">AQ128*AV128</f>
        <v>4.6560846560846546E-2</v>
      </c>
      <c r="BA128">
        <f t="shared" ref="BA128:BA129" si="13">AV128*AK128</f>
        <v>0.31233965399997049</v>
      </c>
      <c r="BC128" s="4" t="s">
        <v>129</v>
      </c>
      <c r="BD128" s="4" t="s">
        <v>136</v>
      </c>
      <c r="BE128" s="4" t="s">
        <v>130</v>
      </c>
      <c r="BF128" s="1"/>
    </row>
    <row r="129" spans="1:58" ht="26.25" x14ac:dyDescent="0.4">
      <c r="B129" s="15">
        <f>L129</f>
        <v>1</v>
      </c>
      <c r="C129" s="15">
        <f>L133</f>
        <v>1</v>
      </c>
      <c r="D129" s="15">
        <f>R129</f>
        <v>13</v>
      </c>
      <c r="E129" s="15">
        <f>R133</f>
        <v>9</v>
      </c>
      <c r="H129" s="5">
        <v>1</v>
      </c>
      <c r="I129" s="33">
        <f>I128</f>
        <v>-5</v>
      </c>
      <c r="J129" s="5">
        <v>0</v>
      </c>
      <c r="K129" s="33"/>
      <c r="L129" s="34">
        <f>H129+J129*I129</f>
        <v>1</v>
      </c>
      <c r="M129" s="33"/>
      <c r="N129" s="5">
        <v>13</v>
      </c>
      <c r="O129" s="33">
        <f>O128</f>
        <v>0</v>
      </c>
      <c r="P129" s="5">
        <v>-2</v>
      </c>
      <c r="Q129" s="33"/>
      <c r="R129" s="34">
        <f>N129+P129*O129</f>
        <v>13</v>
      </c>
      <c r="T129" s="7" t="s">
        <v>76</v>
      </c>
      <c r="U129" s="38">
        <f>D127</f>
        <v>-2</v>
      </c>
      <c r="V129" s="38">
        <f>D128</f>
        <v>5</v>
      </c>
      <c r="W129" s="38">
        <f>D129</f>
        <v>13</v>
      </c>
      <c r="X129" s="7" t="s">
        <v>30</v>
      </c>
      <c r="Y129" s="7"/>
      <c r="Z129" s="52"/>
      <c r="AA129" s="52"/>
      <c r="AB129" s="52"/>
      <c r="AC129" s="7"/>
      <c r="AD129" s="1">
        <f>W128-W127</f>
        <v>0</v>
      </c>
      <c r="AE129" s="1" t="s">
        <v>124</v>
      </c>
      <c r="AG129" s="1" t="s">
        <v>16</v>
      </c>
      <c r="AH129" s="1">
        <f>AD129</f>
        <v>0</v>
      </c>
      <c r="AI129" s="1">
        <f>W130-W129</f>
        <v>-4</v>
      </c>
      <c r="AJ129" s="1">
        <f>AH127*AI128-AH128*AI127</f>
        <v>16</v>
      </c>
      <c r="AK129" s="53">
        <f>AJ129/AJ130</f>
        <v>0.66666666666666663</v>
      </c>
      <c r="AM129">
        <f>W128</f>
        <v>1</v>
      </c>
      <c r="AN129">
        <f>W129-W128</f>
        <v>12</v>
      </c>
      <c r="AO129" s="54">
        <f>AM129+AN131*AN129</f>
        <v>16</v>
      </c>
      <c r="AP129" s="54">
        <f>AO129-AB127</f>
        <v>15</v>
      </c>
      <c r="AQ129" s="4">
        <f>AP129/AP130</f>
        <v>0.99380798999990649</v>
      </c>
      <c r="AR129">
        <f>W127</f>
        <v>1</v>
      </c>
      <c r="AS129">
        <f>W130-W127</f>
        <v>8</v>
      </c>
      <c r="AT129" s="54">
        <f>AR129+AS131*AS129</f>
        <v>4.3333333333333339</v>
      </c>
      <c r="AU129" s="54">
        <f>AT129-AB127</f>
        <v>3.3333333333333339</v>
      </c>
      <c r="AV129" s="4">
        <f>AU129/AU130</f>
        <v>0.85183541999991985</v>
      </c>
      <c r="AY129">
        <f t="shared" si="11"/>
        <v>0.66253865999993766</v>
      </c>
      <c r="AZ129">
        <f t="shared" si="12"/>
        <v>0.84656084656084651</v>
      </c>
      <c r="BA129">
        <f t="shared" si="13"/>
        <v>0.56789027999994657</v>
      </c>
      <c r="BC129" s="4"/>
      <c r="BD129" s="4">
        <f>AZ132</f>
        <v>25.208765296758369</v>
      </c>
      <c r="BE129" s="4"/>
      <c r="BF129" s="1"/>
    </row>
    <row r="130" spans="1:58" ht="18.75" x14ac:dyDescent="0.3">
      <c r="T130" s="7" t="s">
        <v>77</v>
      </c>
      <c r="U130" s="38">
        <f>E127</f>
        <v>2</v>
      </c>
      <c r="V130" s="38">
        <f>E128</f>
        <v>7</v>
      </c>
      <c r="W130" s="38">
        <f>E129</f>
        <v>9</v>
      </c>
      <c r="X130" s="7" t="s">
        <v>30</v>
      </c>
      <c r="AD130" s="1">
        <f>-(Z127*AD127+AA127*AD128+AB127*AD129)</f>
        <v>20</v>
      </c>
      <c r="AE130" s="1" t="s">
        <v>36</v>
      </c>
      <c r="AG130"/>
      <c r="AH130" s="1"/>
      <c r="AI130" s="1"/>
      <c r="AJ130" s="1">
        <f>SQRT(AJ127*AJ127+AJ128*AJ128+AJ129*AJ129)</f>
        <v>24</v>
      </c>
      <c r="AK130" s="1">
        <f>SQRT(AK127*AK127+AK128*AK128+AK129*AK129)</f>
        <v>1</v>
      </c>
      <c r="AM130">
        <f>AD127*AM127+AD128*AM128+AD129*AM129+AD130</f>
        <v>10</v>
      </c>
      <c r="AN130">
        <f>AD127*AN127+AD128*AN128+AD129*AN129</f>
        <v>-8</v>
      </c>
      <c r="AO130" s="1"/>
      <c r="AP130" s="1">
        <f>SQRT(AP127*AP127+AP128*AP128+AP129*AP129)</f>
        <v>15.09345884812358</v>
      </c>
      <c r="AQ130" s="1">
        <f>SQRT(AQ127*AQ127+AQ128*AQ128+AQ129*AQ129)</f>
        <v>1</v>
      </c>
      <c r="AR130">
        <f>AD127*AR127+AD128*AR128+AD129*AR129+AD130</f>
        <v>-10</v>
      </c>
      <c r="AS130">
        <f>AH127*AS127+AH128*AS128+AH129*AS129</f>
        <v>24</v>
      </c>
      <c r="AT130" s="1">
        <f>SQRT(AT127*AT127+AT128*AT128+AT129*AT129)</f>
        <v>7.5594863141177342</v>
      </c>
      <c r="AU130" s="1">
        <f>SQRT(AU127*AU127+AU128*AU128+AU129*AU129)</f>
        <v>3.9131189606246326</v>
      </c>
      <c r="AV130" s="1">
        <f>SQRT(AV127*AV127+AV128*AV128+AV129*AV129)</f>
        <v>0.99999999999999989</v>
      </c>
      <c r="AY130">
        <f>SUM(AY127:AY129)</f>
        <v>0.7453559924999299</v>
      </c>
      <c r="AZ130">
        <f>SUM(AZ127:AZ129)</f>
        <v>0.90476190476190466</v>
      </c>
      <c r="BA130">
        <f>SUM(BA127:BA129)</f>
        <v>0.95831484749990969</v>
      </c>
      <c r="BC130" s="1"/>
      <c r="BD130" s="1"/>
      <c r="BF130" s="1"/>
    </row>
    <row r="131" spans="1:58" ht="18.75" x14ac:dyDescent="0.3">
      <c r="B131" s="1">
        <v>21</v>
      </c>
      <c r="C131" s="1" t="s">
        <v>52</v>
      </c>
      <c r="D131" s="1">
        <f>36/7</f>
        <v>5.1428571428571432</v>
      </c>
      <c r="E131" s="36" t="s">
        <v>73</v>
      </c>
      <c r="H131" s="5">
        <v>5</v>
      </c>
      <c r="I131" s="33">
        <f>I127+2</f>
        <v>-3</v>
      </c>
      <c r="J131" s="5">
        <v>2</v>
      </c>
      <c r="K131" s="33"/>
      <c r="L131" s="34">
        <f>H131+J131*I131</f>
        <v>-1</v>
      </c>
      <c r="M131" s="33"/>
      <c r="N131" s="5">
        <v>-2</v>
      </c>
      <c r="O131" s="33">
        <f>O127+2</f>
        <v>2</v>
      </c>
      <c r="P131" s="5">
        <v>2</v>
      </c>
      <c r="Q131" s="33"/>
      <c r="R131" s="34">
        <f>N131+P131*O131</f>
        <v>2</v>
      </c>
      <c r="AN131">
        <f>-AM130/AN130</f>
        <v>1.25</v>
      </c>
      <c r="AS131">
        <f>-AR130/AS130</f>
        <v>0.41666666666666669</v>
      </c>
      <c r="AX131" t="s">
        <v>117</v>
      </c>
      <c r="AY131">
        <f>ACOS(AY130)</f>
        <v>0.72972765622696623</v>
      </c>
      <c r="AZ131">
        <f>ACOS(AZ130)</f>
        <v>0.439975954790919</v>
      </c>
      <c r="BA131">
        <f>ACOS(BA130)</f>
        <v>0.289751701436048</v>
      </c>
      <c r="BC131" s="1"/>
      <c r="BD131" s="1"/>
      <c r="BE131" s="1"/>
      <c r="BF131" s="1"/>
    </row>
    <row r="132" spans="1:58" ht="18.75" x14ac:dyDescent="0.3">
      <c r="H132" s="5">
        <v>0</v>
      </c>
      <c r="I132" s="35">
        <f>I131</f>
        <v>-3</v>
      </c>
      <c r="J132" s="5">
        <v>-1</v>
      </c>
      <c r="K132" s="33"/>
      <c r="L132" s="34">
        <f>H132+J132*I132</f>
        <v>3</v>
      </c>
      <c r="M132" s="33"/>
      <c r="N132" s="5">
        <v>5</v>
      </c>
      <c r="O132" s="35">
        <f>O131</f>
        <v>2</v>
      </c>
      <c r="P132" s="5">
        <v>1</v>
      </c>
      <c r="Q132" s="33"/>
      <c r="R132" s="34">
        <f>N132+P132*O132</f>
        <v>7</v>
      </c>
      <c r="AX132" t="s">
        <v>118</v>
      </c>
      <c r="AY132" s="51">
        <f>AY131*180/PI()</f>
        <v>41.810314895778589</v>
      </c>
      <c r="AZ132" s="51">
        <f>AZ131*180/PI()</f>
        <v>25.208765296758369</v>
      </c>
      <c r="BA132" s="51">
        <f>BA131*180/PI()</f>
        <v>16.601549599020267</v>
      </c>
      <c r="BB132">
        <f>(AY132+BA132)/AZ132</f>
        <v>2.3171251668684514</v>
      </c>
      <c r="BC132" s="1"/>
      <c r="BD132" s="1"/>
      <c r="BE132" s="1"/>
      <c r="BF132" s="1"/>
    </row>
    <row r="133" spans="1:58" ht="18.75" x14ac:dyDescent="0.3">
      <c r="H133" s="5">
        <v>1</v>
      </c>
      <c r="I133" s="33">
        <f>I132</f>
        <v>-3</v>
      </c>
      <c r="J133" s="5">
        <v>0</v>
      </c>
      <c r="K133" s="33"/>
      <c r="L133" s="34">
        <f>H133+J133*I133</f>
        <v>1</v>
      </c>
      <c r="M133" s="33"/>
      <c r="N133" s="5">
        <v>13</v>
      </c>
      <c r="O133" s="33">
        <f>O132</f>
        <v>2</v>
      </c>
      <c r="P133" s="5">
        <v>-2</v>
      </c>
      <c r="Q133" s="33"/>
      <c r="R133" s="34">
        <f>N133+P133*O133</f>
        <v>9</v>
      </c>
      <c r="AG133"/>
      <c r="AK133" s="49" t="s">
        <v>114</v>
      </c>
      <c r="AO133" s="49" t="s">
        <v>45</v>
      </c>
      <c r="AP133" s="49"/>
      <c r="AT133" s="49" t="s">
        <v>113</v>
      </c>
      <c r="AU133" s="49"/>
      <c r="BC133" s="49"/>
      <c r="BD133" s="1"/>
      <c r="BE133" s="1"/>
      <c r="BF133" s="1"/>
    </row>
    <row r="134" spans="1:58" ht="30" x14ac:dyDescent="0.25">
      <c r="AG134"/>
      <c r="AH134" s="1"/>
      <c r="AI134" s="1"/>
      <c r="AJ134" s="1" t="s">
        <v>90</v>
      </c>
      <c r="AK134" s="14" t="s">
        <v>110</v>
      </c>
      <c r="AM134" t="s">
        <v>126</v>
      </c>
      <c r="AR134" t="s">
        <v>135</v>
      </c>
      <c r="AY134" s="50" t="s">
        <v>115</v>
      </c>
      <c r="AZ134" s="50" t="s">
        <v>115</v>
      </c>
      <c r="BA134" s="50" t="s">
        <v>115</v>
      </c>
      <c r="BC134" s="14"/>
      <c r="BD134" s="1"/>
      <c r="BF134" s="1"/>
    </row>
    <row r="135" spans="1:58" ht="32.25" x14ac:dyDescent="0.3">
      <c r="I135" s="35" t="s">
        <v>63</v>
      </c>
      <c r="O135" s="35" t="s">
        <v>64</v>
      </c>
      <c r="AA135" s="1" t="s">
        <v>125</v>
      </c>
      <c r="AD135" s="1" t="s">
        <v>4</v>
      </c>
      <c r="AH135" t="s">
        <v>4</v>
      </c>
      <c r="AI135" t="s">
        <v>5</v>
      </c>
      <c r="AJ135" t="s">
        <v>25</v>
      </c>
      <c r="AK135" s="55" t="s">
        <v>112</v>
      </c>
      <c r="AM135" t="s">
        <v>127</v>
      </c>
      <c r="AN135" s="35" t="s">
        <v>63</v>
      </c>
      <c r="AO135" s="54" t="s">
        <v>65</v>
      </c>
      <c r="AP135" s="54" t="s">
        <v>131</v>
      </c>
      <c r="AQ135" s="37" t="s">
        <v>132</v>
      </c>
      <c r="AR135" t="s">
        <v>127</v>
      </c>
      <c r="AS135" s="35" t="s">
        <v>63</v>
      </c>
      <c r="AT135" s="54" t="s">
        <v>66</v>
      </c>
      <c r="AU135" s="54" t="s">
        <v>133</v>
      </c>
      <c r="AV135" s="37" t="s">
        <v>134</v>
      </c>
      <c r="AY135" s="49" t="s">
        <v>119</v>
      </c>
      <c r="AZ135" s="49" t="s">
        <v>116</v>
      </c>
      <c r="BA135" s="49" t="s">
        <v>120</v>
      </c>
      <c r="BC135" s="9"/>
      <c r="BD135" s="1"/>
      <c r="BE135" s="1"/>
    </row>
    <row r="136" spans="1:58" ht="26.25" x14ac:dyDescent="0.4">
      <c r="B136" s="15">
        <f>L136</f>
        <v>3</v>
      </c>
      <c r="C136" s="15">
        <f>L140</f>
        <v>7</v>
      </c>
      <c r="D136" s="15">
        <f>R136</f>
        <v>6</v>
      </c>
      <c r="E136" s="15">
        <f>R140</f>
        <v>10</v>
      </c>
      <c r="H136" s="5">
        <v>5</v>
      </c>
      <c r="I136" s="33">
        <v>-1</v>
      </c>
      <c r="J136" s="5">
        <v>2</v>
      </c>
      <c r="K136" s="33"/>
      <c r="L136" s="34">
        <f>H136+J136*I136</f>
        <v>3</v>
      </c>
      <c r="M136" s="33"/>
      <c r="N136" s="5">
        <v>-2</v>
      </c>
      <c r="O136" s="33">
        <v>4</v>
      </c>
      <c r="P136" s="5">
        <v>2</v>
      </c>
      <c r="Q136" s="33"/>
      <c r="R136" s="34">
        <f>N136+P136*O136</f>
        <v>6</v>
      </c>
      <c r="T136" s="7" t="s">
        <v>74</v>
      </c>
      <c r="U136" s="38">
        <f>B136</f>
        <v>3</v>
      </c>
      <c r="V136" s="38">
        <f>B137</f>
        <v>1</v>
      </c>
      <c r="W136" s="38">
        <f>B138</f>
        <v>1</v>
      </c>
      <c r="X136" s="7" t="s">
        <v>30</v>
      </c>
      <c r="Y136" s="7" t="s">
        <v>121</v>
      </c>
      <c r="Z136" s="38">
        <f>(U136+U137)/2</f>
        <v>5</v>
      </c>
      <c r="AA136" s="38">
        <f>(V136+V137)/2</f>
        <v>0</v>
      </c>
      <c r="AB136" s="38">
        <f>(W136+W137)/2</f>
        <v>1</v>
      </c>
      <c r="AC136" s="7" t="s">
        <v>30</v>
      </c>
      <c r="AD136" s="1">
        <f>U137-U136</f>
        <v>4</v>
      </c>
      <c r="AE136" s="1" t="s">
        <v>122</v>
      </c>
      <c r="AG136" s="1" t="s">
        <v>14</v>
      </c>
      <c r="AH136" s="1">
        <f>AD136</f>
        <v>4</v>
      </c>
      <c r="AI136" s="1">
        <f>U139-U138</f>
        <v>4</v>
      </c>
      <c r="AJ136" s="1">
        <f>AH137*AI138-AH138*AI137</f>
        <v>8</v>
      </c>
      <c r="AK136" s="53">
        <f>AJ136/AJ139</f>
        <v>0.33333333333333331</v>
      </c>
      <c r="AM136">
        <f>U137</f>
        <v>7</v>
      </c>
      <c r="AN136">
        <f>U138-U137</f>
        <v>-1</v>
      </c>
      <c r="AO136" s="54">
        <f>AM136+AN140*AN136</f>
        <v>6.583333333333333</v>
      </c>
      <c r="AP136" s="54">
        <f>AO136-Z136</f>
        <v>1.583333333333333</v>
      </c>
      <c r="AQ136" s="4">
        <f>AP136/AP139</f>
        <v>0.40462182449996187</v>
      </c>
      <c r="AR136">
        <f>U136</f>
        <v>3</v>
      </c>
      <c r="AS136">
        <f>U139-U136</f>
        <v>7</v>
      </c>
      <c r="AT136" s="54">
        <f>AR136+AS140*AS136</f>
        <v>11.75</v>
      </c>
      <c r="AU136" s="54">
        <f>AT136-Z136</f>
        <v>6.75</v>
      </c>
      <c r="AV136" s="4">
        <f>AU136/AU139</f>
        <v>0.44721359549995793</v>
      </c>
      <c r="AY136">
        <f>AK136*AQ136</f>
        <v>0.13487394149998727</v>
      </c>
      <c r="AZ136">
        <f>AQ136*AV136</f>
        <v>0.18095238095238092</v>
      </c>
      <c r="BA136">
        <f>AV136*AK136</f>
        <v>0.14907119849998596</v>
      </c>
      <c r="BC136" s="4"/>
      <c r="BD136" s="1" t="s">
        <v>128</v>
      </c>
      <c r="BE136" s="1"/>
      <c r="BF136" s="1"/>
    </row>
    <row r="137" spans="1:58" ht="26.25" x14ac:dyDescent="0.4">
      <c r="A137" t="s">
        <v>78</v>
      </c>
      <c r="B137" s="15">
        <f>L137</f>
        <v>1</v>
      </c>
      <c r="C137" s="15">
        <f>L141</f>
        <v>-1</v>
      </c>
      <c r="D137" s="15">
        <f>R137</f>
        <v>9</v>
      </c>
      <c r="E137" s="15">
        <f>R141</f>
        <v>11</v>
      </c>
      <c r="F137" s="37" t="s">
        <v>79</v>
      </c>
      <c r="H137" s="5">
        <v>0</v>
      </c>
      <c r="I137" s="35">
        <f>I136</f>
        <v>-1</v>
      </c>
      <c r="J137" s="5">
        <v>-1</v>
      </c>
      <c r="K137" s="33"/>
      <c r="L137" s="34">
        <f>H137+J137*I137</f>
        <v>1</v>
      </c>
      <c r="M137" s="33"/>
      <c r="N137" s="5">
        <v>5</v>
      </c>
      <c r="O137" s="35">
        <f>O136</f>
        <v>4</v>
      </c>
      <c r="P137" s="5">
        <v>1</v>
      </c>
      <c r="Q137" s="33"/>
      <c r="R137" s="34">
        <f>N137+P137*O137</f>
        <v>9</v>
      </c>
      <c r="T137" s="7" t="s">
        <v>75</v>
      </c>
      <c r="U137" s="38">
        <f>C136</f>
        <v>7</v>
      </c>
      <c r="V137" s="38">
        <f>C137</f>
        <v>-1</v>
      </c>
      <c r="W137" s="38">
        <f>C138</f>
        <v>1</v>
      </c>
      <c r="X137" s="7" t="s">
        <v>30</v>
      </c>
      <c r="Y137" s="7"/>
      <c r="Z137" s="52"/>
      <c r="AA137" s="52"/>
      <c r="AB137" s="52"/>
      <c r="AC137" s="7"/>
      <c r="AD137" s="1">
        <f>V137-V136</f>
        <v>-2</v>
      </c>
      <c r="AE137" s="1" t="s">
        <v>123</v>
      </c>
      <c r="AG137" s="1" t="s">
        <v>15</v>
      </c>
      <c r="AH137" s="1">
        <f>AD137</f>
        <v>-2</v>
      </c>
      <c r="AI137" s="1">
        <f>V139-V138</f>
        <v>2</v>
      </c>
      <c r="AJ137" s="1">
        <f>AH138*AI136-AH136*AI138</f>
        <v>16</v>
      </c>
      <c r="AK137" s="53">
        <f>AJ137/AJ139</f>
        <v>0.66666666666666663</v>
      </c>
      <c r="AM137">
        <f>V137</f>
        <v>-1</v>
      </c>
      <c r="AN137">
        <f>V138-V137</f>
        <v>10</v>
      </c>
      <c r="AO137" s="54">
        <f>AM137+AN140*AN137</f>
        <v>3.166666666666667</v>
      </c>
      <c r="AP137" s="54">
        <f>AO137-AA136</f>
        <v>3.166666666666667</v>
      </c>
      <c r="AQ137" s="4">
        <f>AP137/AP139</f>
        <v>0.80924364899992396</v>
      </c>
      <c r="AR137">
        <f>V136</f>
        <v>1</v>
      </c>
      <c r="AS137">
        <f>V139-V136</f>
        <v>10</v>
      </c>
      <c r="AT137" s="54">
        <f>AR137+AS140*AS137</f>
        <v>13.5</v>
      </c>
      <c r="AU137" s="54">
        <f>AT137-AA136</f>
        <v>13.5</v>
      </c>
      <c r="AV137" s="4">
        <f>AU137/AU139</f>
        <v>0.89442719099991586</v>
      </c>
      <c r="AY137">
        <f t="shared" ref="AY137:AY138" si="14">AK137*AQ137</f>
        <v>0.53949576599994931</v>
      </c>
      <c r="AZ137">
        <f t="shared" ref="AZ137:AZ138" si="15">AQ137*AV137</f>
        <v>0.7238095238095239</v>
      </c>
      <c r="BA137">
        <f t="shared" ref="BA137:BA138" si="16">AV137*AK137</f>
        <v>0.59628479399994383</v>
      </c>
      <c r="BC137" s="4" t="s">
        <v>129</v>
      </c>
      <c r="BD137" s="4" t="s">
        <v>136</v>
      </c>
      <c r="BE137" s="4" t="s">
        <v>130</v>
      </c>
      <c r="BF137" s="1"/>
    </row>
    <row r="138" spans="1:58" ht="26.25" x14ac:dyDescent="0.4">
      <c r="B138" s="15">
        <f>L138</f>
        <v>1</v>
      </c>
      <c r="C138" s="15">
        <f>L142</f>
        <v>1</v>
      </c>
      <c r="D138" s="15">
        <f>R138</f>
        <v>5</v>
      </c>
      <c r="E138" s="15">
        <f>R142</f>
        <v>1</v>
      </c>
      <c r="H138" s="5">
        <v>1</v>
      </c>
      <c r="I138" s="33">
        <f>I137</f>
        <v>-1</v>
      </c>
      <c r="J138" s="5">
        <v>0</v>
      </c>
      <c r="K138" s="33"/>
      <c r="L138" s="34">
        <f>H138+J138*I138</f>
        <v>1</v>
      </c>
      <c r="M138" s="33"/>
      <c r="N138" s="5">
        <v>13</v>
      </c>
      <c r="O138" s="33">
        <f>O137</f>
        <v>4</v>
      </c>
      <c r="P138" s="5">
        <v>-2</v>
      </c>
      <c r="Q138" s="33"/>
      <c r="R138" s="34">
        <f>N138+P138*O138</f>
        <v>5</v>
      </c>
      <c r="T138" s="7" t="s">
        <v>76</v>
      </c>
      <c r="U138" s="38">
        <f>D136</f>
        <v>6</v>
      </c>
      <c r="V138" s="38">
        <f>D137</f>
        <v>9</v>
      </c>
      <c r="W138" s="38">
        <f>D138</f>
        <v>5</v>
      </c>
      <c r="X138" s="7" t="s">
        <v>30</v>
      </c>
      <c r="Y138" s="7"/>
      <c r="Z138" s="52"/>
      <c r="AA138" s="52"/>
      <c r="AB138" s="52"/>
      <c r="AC138" s="7"/>
      <c r="AD138" s="1">
        <f>W137-W136</f>
        <v>0</v>
      </c>
      <c r="AE138" s="1" t="s">
        <v>124</v>
      </c>
      <c r="AG138" s="1" t="s">
        <v>16</v>
      </c>
      <c r="AH138" s="1">
        <f>AD138</f>
        <v>0</v>
      </c>
      <c r="AI138" s="1">
        <f>W139-W138</f>
        <v>-4</v>
      </c>
      <c r="AJ138" s="1">
        <f>AH136*AI137-AH137*AI136</f>
        <v>16</v>
      </c>
      <c r="AK138" s="53">
        <f>AJ138/AJ139</f>
        <v>0.66666666666666663</v>
      </c>
      <c r="AM138">
        <f>W137</f>
        <v>1</v>
      </c>
      <c r="AN138">
        <f>W138-W137</f>
        <v>4</v>
      </c>
      <c r="AO138" s="54">
        <f>AM138+AN140*AN138</f>
        <v>2.666666666666667</v>
      </c>
      <c r="AP138" s="54">
        <f>AO138-AB136</f>
        <v>1.666666666666667</v>
      </c>
      <c r="AQ138" s="4">
        <f>AP138/AP139</f>
        <v>0.42591770999995998</v>
      </c>
      <c r="AR138">
        <f>W136</f>
        <v>1</v>
      </c>
      <c r="AS138">
        <f>W139-W136</f>
        <v>0</v>
      </c>
      <c r="AT138" s="54">
        <f>AR138+AS140*AS138</f>
        <v>1</v>
      </c>
      <c r="AU138" s="54">
        <f>AT138-AB136</f>
        <v>0</v>
      </c>
      <c r="AV138" s="4">
        <f>AU138/AU139</f>
        <v>0</v>
      </c>
      <c r="AY138">
        <f t="shared" si="14"/>
        <v>0.28394513999997328</v>
      </c>
      <c r="AZ138">
        <f t="shared" si="15"/>
        <v>0</v>
      </c>
      <c r="BA138">
        <f t="shared" si="16"/>
        <v>0</v>
      </c>
      <c r="BC138" s="4"/>
      <c r="BD138" s="4">
        <f>AZ141</f>
        <v>25.208765296758347</v>
      </c>
      <c r="BE138" s="4"/>
      <c r="BF138" s="1"/>
    </row>
    <row r="139" spans="1:58" ht="18.75" x14ac:dyDescent="0.3">
      <c r="T139" s="7" t="s">
        <v>77</v>
      </c>
      <c r="U139" s="38">
        <f>E136</f>
        <v>10</v>
      </c>
      <c r="V139" s="38">
        <f>E137</f>
        <v>11</v>
      </c>
      <c r="W139" s="38">
        <f>E138</f>
        <v>1</v>
      </c>
      <c r="X139" s="7" t="s">
        <v>30</v>
      </c>
      <c r="AD139" s="1">
        <f>-(Z136*AD136+AA136*AD137+AB136*AD138)</f>
        <v>-20</v>
      </c>
      <c r="AE139" s="1" t="s">
        <v>36</v>
      </c>
      <c r="AG139"/>
      <c r="AH139" s="1"/>
      <c r="AI139" s="1"/>
      <c r="AJ139" s="1">
        <f>SQRT(AJ136*AJ136+AJ137*AJ137+AJ138*AJ138)</f>
        <v>24</v>
      </c>
      <c r="AK139" s="1">
        <f>SQRT(AK136*AK136+AK137*AK137+AK138*AK138)</f>
        <v>1</v>
      </c>
      <c r="AM139">
        <f>AD136*AM136+AD137*AM137+AD138*AM138+AD139</f>
        <v>10</v>
      </c>
      <c r="AN139">
        <f>AD136*AN136+AD137*AN137+AD138*AN138</f>
        <v>-24</v>
      </c>
      <c r="AO139" s="1"/>
      <c r="AP139" s="1">
        <f>SQRT(AP136*AP136+AP137*AP137+AP138*AP138)</f>
        <v>3.9131189606246322</v>
      </c>
      <c r="AQ139" s="1">
        <f>SQRT(AQ136*AQ136+AQ137*AQ137+AQ138*AQ138)</f>
        <v>1</v>
      </c>
      <c r="AR139">
        <f>AD136*AR136+AD137*AR137+AD138*AR138+AD139</f>
        <v>-10</v>
      </c>
      <c r="AS139">
        <f>AH136*AS136+AH137*AS137+AH138*AS138</f>
        <v>8</v>
      </c>
      <c r="AT139" s="1">
        <f>SQRT(AT136*AT136+AT137*AT137+AT138*AT138)</f>
        <v>17.925191770243352</v>
      </c>
      <c r="AU139" s="1">
        <f>SQRT(AU136*AU136+AU137*AU137+AU138*AU138)</f>
        <v>15.09345884812358</v>
      </c>
      <c r="AV139" s="1">
        <f>SQRT(AV136*AV136+AV137*AV137+AV138*AV138)</f>
        <v>1</v>
      </c>
      <c r="AY139">
        <f>SUM(AY136:AY138)</f>
        <v>0.95831484749990992</v>
      </c>
      <c r="AZ139">
        <f>SUM(AZ136:AZ138)</f>
        <v>0.90476190476190488</v>
      </c>
      <c r="BA139">
        <f>SUM(BA136:BA138)</f>
        <v>0.74535599249992979</v>
      </c>
      <c r="BC139" s="1"/>
      <c r="BD139" s="1"/>
      <c r="BF139" s="1"/>
    </row>
    <row r="140" spans="1:58" ht="18.75" x14ac:dyDescent="0.3">
      <c r="B140" s="1">
        <v>21</v>
      </c>
      <c r="C140" s="1" t="s">
        <v>52</v>
      </c>
      <c r="D140" s="1">
        <f>36/7</f>
        <v>5.1428571428571432</v>
      </c>
      <c r="E140" s="36" t="s">
        <v>73</v>
      </c>
      <c r="H140" s="5">
        <v>5</v>
      </c>
      <c r="I140" s="33">
        <f>I136+2</f>
        <v>1</v>
      </c>
      <c r="J140" s="5">
        <v>2</v>
      </c>
      <c r="K140" s="33"/>
      <c r="L140" s="34">
        <f>H140+J140*I140</f>
        <v>7</v>
      </c>
      <c r="M140" s="33"/>
      <c r="N140" s="5">
        <v>-2</v>
      </c>
      <c r="O140" s="33">
        <f>O136+2</f>
        <v>6</v>
      </c>
      <c r="P140" s="5">
        <v>2</v>
      </c>
      <c r="Q140" s="33"/>
      <c r="R140" s="34">
        <f>N140+P140*O140</f>
        <v>10</v>
      </c>
      <c r="AN140">
        <f>-AM139/AN139</f>
        <v>0.41666666666666669</v>
      </c>
      <c r="AS140">
        <f>-AR139/AS139</f>
        <v>1.25</v>
      </c>
      <c r="AX140" t="s">
        <v>117</v>
      </c>
      <c r="AY140">
        <f>ACOS(AY139)</f>
        <v>0.28975170143604712</v>
      </c>
      <c r="AZ140">
        <f>ACOS(AZ139)</f>
        <v>0.43997595479091856</v>
      </c>
      <c r="BA140">
        <f>ACOS(BA139)</f>
        <v>0.72972765622696645</v>
      </c>
      <c r="BC140" s="1"/>
      <c r="BD140" s="1"/>
      <c r="BE140" s="1"/>
      <c r="BF140" s="1"/>
    </row>
    <row r="141" spans="1:58" ht="18.75" x14ac:dyDescent="0.3">
      <c r="H141" s="5">
        <v>0</v>
      </c>
      <c r="I141" s="35">
        <f>I140</f>
        <v>1</v>
      </c>
      <c r="J141" s="5">
        <v>-1</v>
      </c>
      <c r="K141" s="33"/>
      <c r="L141" s="34">
        <f>H141+J141*I141</f>
        <v>-1</v>
      </c>
      <c r="M141" s="33"/>
      <c r="N141" s="5">
        <v>5</v>
      </c>
      <c r="O141" s="35">
        <f>O140</f>
        <v>6</v>
      </c>
      <c r="P141" s="5">
        <v>1</v>
      </c>
      <c r="Q141" s="33"/>
      <c r="R141" s="34">
        <f>N141+P141*O141</f>
        <v>11</v>
      </c>
      <c r="AX141" t="s">
        <v>118</v>
      </c>
      <c r="AY141" s="51">
        <f>AY140*180/PI()</f>
        <v>16.601549599020213</v>
      </c>
      <c r="AZ141" s="51">
        <f>AZ140*180/PI()</f>
        <v>25.208765296758347</v>
      </c>
      <c r="BA141" s="51">
        <f>BA140*180/PI()</f>
        <v>41.810314895778603</v>
      </c>
      <c r="BB141">
        <f>(AY141+BA141)/AZ141</f>
        <v>2.3171251668684518</v>
      </c>
      <c r="BC141" s="1"/>
      <c r="BD141" s="1"/>
      <c r="BE141" s="1"/>
      <c r="BF141" s="1"/>
    </row>
    <row r="142" spans="1:58" ht="18.75" x14ac:dyDescent="0.3">
      <c r="H142" s="5">
        <v>1</v>
      </c>
      <c r="I142" s="33">
        <f>I141</f>
        <v>1</v>
      </c>
      <c r="J142" s="5">
        <v>0</v>
      </c>
      <c r="K142" s="33"/>
      <c r="L142" s="34">
        <f>H142+J142*I142</f>
        <v>1</v>
      </c>
      <c r="M142" s="33"/>
      <c r="N142" s="5">
        <v>13</v>
      </c>
      <c r="O142" s="33">
        <f>O141</f>
        <v>6</v>
      </c>
      <c r="P142" s="5">
        <v>-2</v>
      </c>
      <c r="Q142" s="33"/>
      <c r="R142" s="34">
        <f>N142+P142*O142</f>
        <v>1</v>
      </c>
      <c r="AG142"/>
      <c r="AK142" s="49" t="s">
        <v>114</v>
      </c>
      <c r="AO142" s="49" t="s">
        <v>45</v>
      </c>
      <c r="AP142" s="49"/>
      <c r="AT142" s="49" t="s">
        <v>113</v>
      </c>
      <c r="AU142" s="49"/>
      <c r="BC142" s="49"/>
      <c r="BD142" s="1"/>
      <c r="BE142" s="1"/>
      <c r="BF142" s="1"/>
    </row>
    <row r="143" spans="1:58" ht="30" x14ac:dyDescent="0.25">
      <c r="AG143"/>
      <c r="AH143" s="1"/>
      <c r="AI143" s="1"/>
      <c r="AJ143" s="1" t="s">
        <v>90</v>
      </c>
      <c r="AK143" s="14" t="s">
        <v>110</v>
      </c>
      <c r="AM143" t="s">
        <v>126</v>
      </c>
      <c r="AR143" t="s">
        <v>137</v>
      </c>
      <c r="AY143" s="50" t="s">
        <v>115</v>
      </c>
      <c r="AZ143" s="50" t="s">
        <v>115</v>
      </c>
      <c r="BA143" s="50" t="s">
        <v>115</v>
      </c>
      <c r="BC143" s="14"/>
      <c r="BD143" s="1"/>
      <c r="BF143" s="1"/>
    </row>
    <row r="144" spans="1:58" ht="32.25" x14ac:dyDescent="0.3">
      <c r="I144" s="35" t="s">
        <v>63</v>
      </c>
      <c r="O144" s="35" t="s">
        <v>64</v>
      </c>
      <c r="AA144" s="1" t="s">
        <v>125</v>
      </c>
      <c r="AD144" s="1" t="s">
        <v>4</v>
      </c>
      <c r="AH144" t="s">
        <v>4</v>
      </c>
      <c r="AI144" t="s">
        <v>5</v>
      </c>
      <c r="AJ144" t="s">
        <v>25</v>
      </c>
      <c r="AK144" s="55" t="s">
        <v>112</v>
      </c>
      <c r="AM144" t="s">
        <v>127</v>
      </c>
      <c r="AN144" s="35" t="s">
        <v>63</v>
      </c>
      <c r="AO144" s="54" t="s">
        <v>65</v>
      </c>
      <c r="AP144" s="54" t="s">
        <v>131</v>
      </c>
      <c r="AQ144" s="37" t="s">
        <v>132</v>
      </c>
      <c r="AR144" t="s">
        <v>127</v>
      </c>
      <c r="AS144" s="35" t="s">
        <v>63</v>
      </c>
      <c r="AT144" s="54" t="s">
        <v>66</v>
      </c>
      <c r="AU144" s="54" t="s">
        <v>133</v>
      </c>
      <c r="AV144" s="37" t="s">
        <v>134</v>
      </c>
      <c r="AY144" s="49" t="s">
        <v>119</v>
      </c>
      <c r="AZ144" s="49" t="s">
        <v>116</v>
      </c>
      <c r="BA144" s="49" t="s">
        <v>120</v>
      </c>
      <c r="BC144" s="9"/>
      <c r="BD144" s="1"/>
      <c r="BE144" s="1"/>
    </row>
    <row r="145" spans="1:58" ht="26.25" x14ac:dyDescent="0.4">
      <c r="B145" s="15">
        <f>L145</f>
        <v>7</v>
      </c>
      <c r="C145" s="15">
        <f>L149</f>
        <v>11</v>
      </c>
      <c r="D145" s="15">
        <f>R145</f>
        <v>-2</v>
      </c>
      <c r="E145" s="15">
        <f>R149</f>
        <v>2</v>
      </c>
      <c r="H145" s="5">
        <v>5</v>
      </c>
      <c r="I145" s="33">
        <v>1</v>
      </c>
      <c r="J145" s="5">
        <v>2</v>
      </c>
      <c r="K145" s="33"/>
      <c r="L145" s="34">
        <f>H145+J145*I145</f>
        <v>7</v>
      </c>
      <c r="M145" s="33"/>
      <c r="N145" s="5">
        <v>-2</v>
      </c>
      <c r="O145" s="33">
        <v>0</v>
      </c>
      <c r="P145" s="5">
        <v>2</v>
      </c>
      <c r="Q145" s="33"/>
      <c r="R145" s="34">
        <f>N145+P145*O145</f>
        <v>-2</v>
      </c>
      <c r="T145" s="7" t="s">
        <v>74</v>
      </c>
      <c r="U145" s="38">
        <f>B145</f>
        <v>7</v>
      </c>
      <c r="V145" s="38">
        <f>B146</f>
        <v>-1</v>
      </c>
      <c r="W145" s="38">
        <f>B147</f>
        <v>1</v>
      </c>
      <c r="X145" s="7" t="s">
        <v>30</v>
      </c>
      <c r="Y145" s="7" t="s">
        <v>121</v>
      </c>
      <c r="Z145" s="38">
        <f>(U145+U146)/2</f>
        <v>9</v>
      </c>
      <c r="AA145" s="38">
        <f>(V145+V146)/2</f>
        <v>-2</v>
      </c>
      <c r="AB145" s="38">
        <f>(W145+W146)/2</f>
        <v>1</v>
      </c>
      <c r="AC145" s="7" t="s">
        <v>30</v>
      </c>
      <c r="AD145" s="1">
        <f>U146-U145</f>
        <v>4</v>
      </c>
      <c r="AE145" s="1" t="s">
        <v>122</v>
      </c>
      <c r="AG145" s="1" t="s">
        <v>14</v>
      </c>
      <c r="AH145" s="1">
        <f>AD145</f>
        <v>4</v>
      </c>
      <c r="AI145" s="1">
        <f>U148-U147</f>
        <v>4</v>
      </c>
      <c r="AJ145" s="1">
        <f>AH146*AI147-AH147*AI146</f>
        <v>8</v>
      </c>
      <c r="AK145" s="53">
        <f>AJ145/AJ148</f>
        <v>0.33333333333333331</v>
      </c>
      <c r="AM145">
        <f>U146</f>
        <v>11</v>
      </c>
      <c r="AN145">
        <f>U147-U146</f>
        <v>-13</v>
      </c>
      <c r="AO145" s="54">
        <f>AM145+AN149*AN145</f>
        <v>9.0882352941176467</v>
      </c>
      <c r="AP145" s="54">
        <f>AO145-Z145</f>
        <v>8.8235294117646745E-2</v>
      </c>
      <c r="AQ145" s="4">
        <f>AP145/AP148</f>
        <v>4.9690399499995153E-2</v>
      </c>
      <c r="AR145">
        <f>U146</f>
        <v>11</v>
      </c>
      <c r="AS145">
        <f>U148-U146</f>
        <v>-9</v>
      </c>
      <c r="AT145" s="54">
        <f>AR145+AS149*AS145</f>
        <v>9.3928571428571423</v>
      </c>
      <c r="AU145" s="54">
        <f>AT145-Z145</f>
        <v>0.39285714285714235</v>
      </c>
      <c r="AV145" s="4">
        <f>AU145/AU148</f>
        <v>0.23425474049997763</v>
      </c>
      <c r="AY145">
        <f>AK145*AQ145</f>
        <v>1.6563466499998382E-2</v>
      </c>
      <c r="AZ145">
        <f>AQ145*AV145</f>
        <v>1.1640211640211583E-2</v>
      </c>
      <c r="BA145">
        <f>AV145*AK145</f>
        <v>7.8084913499992539E-2</v>
      </c>
      <c r="BC145" s="4"/>
      <c r="BD145" s="1" t="s">
        <v>128</v>
      </c>
      <c r="BE145" s="1"/>
      <c r="BF145" s="1"/>
    </row>
    <row r="146" spans="1:58" ht="26.25" x14ac:dyDescent="0.4">
      <c r="A146" t="s">
        <v>82</v>
      </c>
      <c r="B146" s="15">
        <f>L146</f>
        <v>-1</v>
      </c>
      <c r="C146" s="15">
        <f>L150</f>
        <v>-3</v>
      </c>
      <c r="D146" s="15">
        <f>R146</f>
        <v>5</v>
      </c>
      <c r="E146" s="15">
        <f>R150</f>
        <v>7</v>
      </c>
      <c r="F146" s="37" t="s">
        <v>84</v>
      </c>
      <c r="H146" s="5">
        <v>0</v>
      </c>
      <c r="I146" s="35">
        <f>I145</f>
        <v>1</v>
      </c>
      <c r="J146" s="5">
        <v>-1</v>
      </c>
      <c r="K146" s="33"/>
      <c r="L146" s="34">
        <f>H146+J146*I146</f>
        <v>-1</v>
      </c>
      <c r="M146" s="33"/>
      <c r="N146" s="5">
        <v>5</v>
      </c>
      <c r="O146" s="35">
        <f>O145</f>
        <v>0</v>
      </c>
      <c r="P146" s="5">
        <v>1</v>
      </c>
      <c r="Q146" s="33"/>
      <c r="R146" s="34">
        <f>N146+P146*O146</f>
        <v>5</v>
      </c>
      <c r="T146" s="7" t="s">
        <v>75</v>
      </c>
      <c r="U146" s="38">
        <f>C145</f>
        <v>11</v>
      </c>
      <c r="V146" s="38">
        <f>C146</f>
        <v>-3</v>
      </c>
      <c r="W146" s="38">
        <f>C147</f>
        <v>1</v>
      </c>
      <c r="X146" s="7" t="s">
        <v>30</v>
      </c>
      <c r="Y146" s="7"/>
      <c r="Z146" s="52"/>
      <c r="AA146" s="52"/>
      <c r="AB146" s="52"/>
      <c r="AC146" s="7"/>
      <c r="AD146" s="1">
        <f>V146-V145</f>
        <v>-2</v>
      </c>
      <c r="AE146" s="1" t="s">
        <v>123</v>
      </c>
      <c r="AG146" s="1" t="s">
        <v>15</v>
      </c>
      <c r="AH146" s="1">
        <f>AD146</f>
        <v>-2</v>
      </c>
      <c r="AI146" s="1">
        <f>V148-V147</f>
        <v>2</v>
      </c>
      <c r="AJ146" s="1">
        <f>AH147*AI145-AH145*AI147</f>
        <v>16</v>
      </c>
      <c r="AK146" s="53">
        <f>AJ146/AJ148</f>
        <v>0.66666666666666663</v>
      </c>
      <c r="AM146">
        <f>V146</f>
        <v>-3</v>
      </c>
      <c r="AN146">
        <f>V147-V146</f>
        <v>8</v>
      </c>
      <c r="AO146" s="54">
        <f>AM146+AN149*AN146</f>
        <v>-1.8235294117647058</v>
      </c>
      <c r="AP146" s="54">
        <f>AO146-AA145</f>
        <v>0.17647058823529416</v>
      </c>
      <c r="AQ146" s="4">
        <f>AP146/AP148</f>
        <v>9.938079899999068E-2</v>
      </c>
      <c r="AR146">
        <f>V146</f>
        <v>-3</v>
      </c>
      <c r="AS146">
        <f>V148-V146</f>
        <v>10</v>
      </c>
      <c r="AT146" s="54">
        <f>AR146+AS149*AS146</f>
        <v>-1.2142857142857142</v>
      </c>
      <c r="AU146" s="54">
        <f>AT146-AA145</f>
        <v>0.78571428571428581</v>
      </c>
      <c r="AV146" s="4">
        <f>AU146/AU148</f>
        <v>0.46850948099995593</v>
      </c>
      <c r="AY146">
        <f t="shared" ref="AY146:AY147" si="17">AK146*AQ146</f>
        <v>6.6253865999993777E-2</v>
      </c>
      <c r="AZ146">
        <f t="shared" ref="AZ146:AZ147" si="18">AQ146*AV146</f>
        <v>4.6560846560846574E-2</v>
      </c>
      <c r="BA146">
        <f t="shared" ref="BA146:BA147" si="19">AV146*AK146</f>
        <v>0.3123396539999706</v>
      </c>
      <c r="BC146" s="4" t="s">
        <v>129</v>
      </c>
      <c r="BD146" s="4" t="s">
        <v>136</v>
      </c>
      <c r="BE146" s="4" t="s">
        <v>130</v>
      </c>
      <c r="BF146" s="1"/>
    </row>
    <row r="147" spans="1:58" ht="26.25" x14ac:dyDescent="0.4">
      <c r="B147" s="15">
        <f>L147</f>
        <v>1</v>
      </c>
      <c r="C147" s="15">
        <f>L151</f>
        <v>1</v>
      </c>
      <c r="D147" s="15">
        <f>R147</f>
        <v>13</v>
      </c>
      <c r="E147" s="15">
        <f>R151</f>
        <v>9</v>
      </c>
      <c r="H147" s="5">
        <v>1</v>
      </c>
      <c r="I147" s="33">
        <f>I146</f>
        <v>1</v>
      </c>
      <c r="J147" s="5">
        <v>0</v>
      </c>
      <c r="K147" s="33"/>
      <c r="L147" s="34">
        <f>H147+J147*I147</f>
        <v>1</v>
      </c>
      <c r="M147" s="33"/>
      <c r="N147" s="5">
        <v>13</v>
      </c>
      <c r="O147" s="33">
        <f>O146</f>
        <v>0</v>
      </c>
      <c r="P147" s="5">
        <v>-2</v>
      </c>
      <c r="Q147" s="33"/>
      <c r="R147" s="34">
        <f>N147+P147*O147</f>
        <v>13</v>
      </c>
      <c r="T147" s="7" t="s">
        <v>76</v>
      </c>
      <c r="U147" s="38">
        <f>D145</f>
        <v>-2</v>
      </c>
      <c r="V147" s="38">
        <f>D146</f>
        <v>5</v>
      </c>
      <c r="W147" s="38">
        <f>D147</f>
        <v>13</v>
      </c>
      <c r="X147" s="7" t="s">
        <v>30</v>
      </c>
      <c r="Y147" s="7"/>
      <c r="Z147" s="52"/>
      <c r="AA147" s="52"/>
      <c r="AB147" s="52"/>
      <c r="AC147" s="7"/>
      <c r="AD147" s="1">
        <f>W146-W145</f>
        <v>0</v>
      </c>
      <c r="AE147" s="1" t="s">
        <v>124</v>
      </c>
      <c r="AG147" s="1" t="s">
        <v>16</v>
      </c>
      <c r="AH147" s="1">
        <f>AD147</f>
        <v>0</v>
      </c>
      <c r="AI147" s="1">
        <f>W148-W147</f>
        <v>-4</v>
      </c>
      <c r="AJ147" s="1">
        <f>AH145*AI146-AH146*AI145</f>
        <v>16</v>
      </c>
      <c r="AK147" s="53">
        <f>AJ147/AJ148</f>
        <v>0.66666666666666663</v>
      </c>
      <c r="AM147">
        <f>W146</f>
        <v>1</v>
      </c>
      <c r="AN147">
        <f>W147-W146</f>
        <v>12</v>
      </c>
      <c r="AO147" s="54">
        <f>AM147+AN149*AN147</f>
        <v>2.7647058823529411</v>
      </c>
      <c r="AP147" s="54">
        <f>AO147-AB145</f>
        <v>1.7647058823529411</v>
      </c>
      <c r="AQ147" s="4">
        <f>AP147/AP148</f>
        <v>0.9938079899999066</v>
      </c>
      <c r="AR147">
        <f>W146</f>
        <v>1</v>
      </c>
      <c r="AS147">
        <f>W148-W146</f>
        <v>8</v>
      </c>
      <c r="AT147" s="54">
        <f>AR147+AS149*AS147</f>
        <v>2.4285714285714288</v>
      </c>
      <c r="AU147" s="54">
        <f>AT147-AB145</f>
        <v>1.4285714285714288</v>
      </c>
      <c r="AV147" s="4">
        <f>AU147/AU148</f>
        <v>0.85183541999991985</v>
      </c>
      <c r="AY147">
        <f t="shared" si="17"/>
        <v>0.66253865999993766</v>
      </c>
      <c r="AZ147">
        <f t="shared" si="18"/>
        <v>0.84656084656084662</v>
      </c>
      <c r="BA147">
        <f t="shared" si="19"/>
        <v>0.56789027999994657</v>
      </c>
      <c r="BC147" s="4"/>
      <c r="BD147" s="4">
        <f>AZ150</f>
        <v>25.208765296758358</v>
      </c>
      <c r="BE147" s="4"/>
      <c r="BF147" s="1"/>
    </row>
    <row r="148" spans="1:58" ht="18.75" x14ac:dyDescent="0.3">
      <c r="T148" s="7" t="s">
        <v>77</v>
      </c>
      <c r="U148" s="38">
        <f>E145</f>
        <v>2</v>
      </c>
      <c r="V148" s="38">
        <f>E146</f>
        <v>7</v>
      </c>
      <c r="W148" s="38">
        <f>E147</f>
        <v>9</v>
      </c>
      <c r="X148" s="7" t="s">
        <v>30</v>
      </c>
      <c r="AD148" s="1">
        <f>-(Z145*AD145+AA145*AD146+AB145*AD147)</f>
        <v>-40</v>
      </c>
      <c r="AE148" s="1" t="s">
        <v>36</v>
      </c>
      <c r="AG148"/>
      <c r="AH148" s="1"/>
      <c r="AI148" s="1"/>
      <c r="AJ148" s="1">
        <f>SQRT(AJ145*AJ145+AJ146*AJ146+AJ147*AJ147)</f>
        <v>24</v>
      </c>
      <c r="AK148" s="1">
        <f>SQRT(AK145*AK145+AK146*AK146+AK147*AK147)</f>
        <v>1</v>
      </c>
      <c r="AM148">
        <f>AD145*AM145+AD146*AM146+AD147*AM147+AD148</f>
        <v>10</v>
      </c>
      <c r="AN148">
        <f>AD145*AN145+AD146*AN146+AD147*AN147</f>
        <v>-68</v>
      </c>
      <c r="AO148" s="1"/>
      <c r="AP148" s="1">
        <f>SQRT(AP145*AP145+AP146*AP146+AP147*AP147)</f>
        <v>1.7757010409557152</v>
      </c>
      <c r="AQ148" s="1">
        <f>SQRT(AQ145*AQ145+AQ146*AQ146+AQ147*AQ147)</f>
        <v>1</v>
      </c>
      <c r="AR148">
        <f>AD145*AR145+AD146*AR146+AD147*AR147+AD148</f>
        <v>10</v>
      </c>
      <c r="AS148">
        <f>AH145*AS145+AH146*AS146+AH147*AS147</f>
        <v>-56</v>
      </c>
      <c r="AT148" s="1">
        <f>SQRT(AT145*AT145+AT146*AT146+AT147*AT147)</f>
        <v>9.7774339315443228</v>
      </c>
      <c r="AU148" s="1">
        <f>SQRT(AU145*AU145+AU146*AU146+AU147*AU147)</f>
        <v>1.6770509831248426</v>
      </c>
      <c r="AV148" s="1">
        <f>SQRT(AV145*AV145+AV146*AV146+AV147*AV147)</f>
        <v>0.99999999999999989</v>
      </c>
      <c r="AY148">
        <f>SUM(AY145:AY147)</f>
        <v>0.74535599249992979</v>
      </c>
      <c r="AZ148">
        <f>SUM(AZ145:AZ147)</f>
        <v>0.90476190476190477</v>
      </c>
      <c r="BA148">
        <f>SUM(BA145:BA147)</f>
        <v>0.95831484749990969</v>
      </c>
      <c r="BC148" s="1"/>
      <c r="BD148" s="1"/>
      <c r="BF148" s="1"/>
    </row>
    <row r="149" spans="1:58" ht="18.75" x14ac:dyDescent="0.3">
      <c r="B149" s="1">
        <v>27</v>
      </c>
      <c r="C149" s="1" t="s">
        <v>52</v>
      </c>
      <c r="D149" s="1">
        <v>-4</v>
      </c>
      <c r="E149" s="36" t="s">
        <v>73</v>
      </c>
      <c r="H149" s="5">
        <v>5</v>
      </c>
      <c r="I149" s="33">
        <f>I145+2</f>
        <v>3</v>
      </c>
      <c r="J149" s="5">
        <v>2</v>
      </c>
      <c r="K149" s="33"/>
      <c r="L149" s="34">
        <f>H149+J149*I149</f>
        <v>11</v>
      </c>
      <c r="M149" s="33"/>
      <c r="N149" s="5">
        <v>-2</v>
      </c>
      <c r="O149" s="33">
        <f>O145+2</f>
        <v>2</v>
      </c>
      <c r="P149" s="5">
        <v>2</v>
      </c>
      <c r="Q149" s="33"/>
      <c r="R149" s="34">
        <f>N149+P149*O149</f>
        <v>2</v>
      </c>
      <c r="AN149">
        <f>-AM148/AN148</f>
        <v>0.14705882352941177</v>
      </c>
      <c r="AS149">
        <f>-AR148/AS148</f>
        <v>0.17857142857142858</v>
      </c>
      <c r="AX149" t="s">
        <v>117</v>
      </c>
      <c r="AY149">
        <f>ACOS(AY148)</f>
        <v>0.72972765622696645</v>
      </c>
      <c r="AZ149">
        <f>ACOS(AZ148)</f>
        <v>0.43997595479091878</v>
      </c>
      <c r="BA149">
        <f>ACOS(BA148)</f>
        <v>0.289751701436048</v>
      </c>
      <c r="BC149" s="1"/>
      <c r="BD149" s="1"/>
      <c r="BE149" s="1"/>
      <c r="BF149" s="1"/>
    </row>
    <row r="150" spans="1:58" ht="18.75" x14ac:dyDescent="0.3">
      <c r="H150" s="5">
        <v>0</v>
      </c>
      <c r="I150" s="35">
        <f>I149</f>
        <v>3</v>
      </c>
      <c r="J150" s="5">
        <v>-1</v>
      </c>
      <c r="K150" s="33"/>
      <c r="L150" s="34">
        <f>H150+J150*I150</f>
        <v>-3</v>
      </c>
      <c r="M150" s="33"/>
      <c r="N150" s="5">
        <v>5</v>
      </c>
      <c r="O150" s="35">
        <f>O149</f>
        <v>2</v>
      </c>
      <c r="P150" s="5">
        <v>1</v>
      </c>
      <c r="Q150" s="33"/>
      <c r="R150" s="34">
        <f>N150+P150*O150</f>
        <v>7</v>
      </c>
      <c r="AX150" t="s">
        <v>118</v>
      </c>
      <c r="AY150" s="51">
        <f>AY149*180/PI()</f>
        <v>41.810314895778603</v>
      </c>
      <c r="AZ150" s="51">
        <f>AZ149*180/PI()</f>
        <v>25.208765296758358</v>
      </c>
      <c r="BA150" s="51">
        <f>BA149*180/PI()</f>
        <v>16.601549599020267</v>
      </c>
      <c r="BB150">
        <f>(AY150+BA150)/AZ150</f>
        <v>2.3171251668684527</v>
      </c>
      <c r="BC150" s="1"/>
      <c r="BD150" s="1"/>
      <c r="BE150" s="1"/>
      <c r="BF150" s="1"/>
    </row>
    <row r="151" spans="1:58" ht="18.75" x14ac:dyDescent="0.3">
      <c r="H151" s="5">
        <v>1</v>
      </c>
      <c r="I151" s="33">
        <f>I150</f>
        <v>3</v>
      </c>
      <c r="J151" s="5">
        <v>0</v>
      </c>
      <c r="K151" s="33"/>
      <c r="L151" s="34">
        <f>H151+J151*I151</f>
        <v>1</v>
      </c>
      <c r="M151" s="33"/>
      <c r="N151" s="5">
        <v>13</v>
      </c>
      <c r="O151" s="33">
        <f>O150</f>
        <v>2</v>
      </c>
      <c r="P151" s="5">
        <v>-2</v>
      </c>
      <c r="Q151" s="33"/>
      <c r="R151" s="34">
        <f>N151+P151*O151</f>
        <v>9</v>
      </c>
      <c r="AG151"/>
      <c r="AK151" s="49" t="s">
        <v>114</v>
      </c>
      <c r="AO151" s="49" t="s">
        <v>45</v>
      </c>
      <c r="AP151" s="49"/>
      <c r="AT151" s="49" t="s">
        <v>113</v>
      </c>
      <c r="AU151" s="49"/>
      <c r="BC151" s="49"/>
      <c r="BD151" s="1"/>
      <c r="BE151" s="1"/>
      <c r="BF151" s="1"/>
    </row>
    <row r="152" spans="1:58" ht="30" x14ac:dyDescent="0.25">
      <c r="AG152"/>
      <c r="AH152" s="1"/>
      <c r="AI152" s="1"/>
      <c r="AJ152" s="1" t="s">
        <v>90</v>
      </c>
      <c r="AK152" s="14" t="s">
        <v>110</v>
      </c>
      <c r="AM152" t="s">
        <v>138</v>
      </c>
      <c r="AR152" t="s">
        <v>135</v>
      </c>
      <c r="AY152" s="50" t="s">
        <v>115</v>
      </c>
      <c r="AZ152" s="50" t="s">
        <v>115</v>
      </c>
      <c r="BA152" s="50" t="s">
        <v>115</v>
      </c>
      <c r="BC152" s="14"/>
      <c r="BD152" s="1"/>
      <c r="BF152" s="1"/>
    </row>
    <row r="153" spans="1:58" ht="32.25" x14ac:dyDescent="0.3">
      <c r="I153" s="35" t="s">
        <v>63</v>
      </c>
      <c r="O153" s="35" t="s">
        <v>64</v>
      </c>
      <c r="AA153" s="1" t="s">
        <v>125</v>
      </c>
      <c r="AD153" s="1" t="s">
        <v>4</v>
      </c>
      <c r="AH153" t="s">
        <v>4</v>
      </c>
      <c r="AI153" t="s">
        <v>5</v>
      </c>
      <c r="AJ153" t="s">
        <v>25</v>
      </c>
      <c r="AK153" s="55" t="s">
        <v>112</v>
      </c>
      <c r="AM153" t="s">
        <v>127</v>
      </c>
      <c r="AN153" s="35" t="s">
        <v>63</v>
      </c>
      <c r="AO153" s="54" t="s">
        <v>65</v>
      </c>
      <c r="AP153" s="54" t="s">
        <v>131</v>
      </c>
      <c r="AQ153" s="37" t="s">
        <v>132</v>
      </c>
      <c r="AR153" t="s">
        <v>127</v>
      </c>
      <c r="AS153" s="35" t="s">
        <v>63</v>
      </c>
      <c r="AT153" s="54" t="s">
        <v>66</v>
      </c>
      <c r="AU153" s="54" t="s">
        <v>133</v>
      </c>
      <c r="AV153" s="37" t="s">
        <v>134</v>
      </c>
      <c r="AY153" s="49" t="s">
        <v>119</v>
      </c>
      <c r="AZ153" s="49" t="s">
        <v>116</v>
      </c>
      <c r="BA153" s="49" t="s">
        <v>120</v>
      </c>
      <c r="BC153" s="9"/>
      <c r="BD153" s="1"/>
      <c r="BE153" s="1"/>
    </row>
    <row r="154" spans="1:58" ht="26.25" x14ac:dyDescent="0.4">
      <c r="B154" s="15">
        <f>L154</f>
        <v>-9</v>
      </c>
      <c r="C154" s="15">
        <f>L158</f>
        <v>-5</v>
      </c>
      <c r="D154" s="15">
        <f>R154</f>
        <v>-6</v>
      </c>
      <c r="E154" s="15">
        <f>R158</f>
        <v>-2</v>
      </c>
      <c r="H154" s="5">
        <v>5</v>
      </c>
      <c r="I154" s="33">
        <v>-7</v>
      </c>
      <c r="J154" s="5">
        <v>2</v>
      </c>
      <c r="K154" s="33"/>
      <c r="L154" s="34">
        <f>H154+J154*I154</f>
        <v>-9</v>
      </c>
      <c r="M154" s="33"/>
      <c r="N154" s="5">
        <v>-2</v>
      </c>
      <c r="O154" s="33">
        <v>-2</v>
      </c>
      <c r="P154" s="5">
        <v>2</v>
      </c>
      <c r="Q154" s="33"/>
      <c r="R154" s="34">
        <f>N154+P154*O154</f>
        <v>-6</v>
      </c>
      <c r="T154" s="7" t="s">
        <v>74</v>
      </c>
      <c r="U154" s="38">
        <f>B154</f>
        <v>-9</v>
      </c>
      <c r="V154" s="38">
        <f>B155</f>
        <v>7</v>
      </c>
      <c r="W154" s="38">
        <f>B156</f>
        <v>1</v>
      </c>
      <c r="X154" s="7" t="s">
        <v>30</v>
      </c>
      <c r="Y154" s="7" t="s">
        <v>121</v>
      </c>
      <c r="Z154" s="38">
        <f>(U154+U155)/2</f>
        <v>-7</v>
      </c>
      <c r="AA154" s="38">
        <f>(V154+V155)/2</f>
        <v>6</v>
      </c>
      <c r="AB154" s="38">
        <f>(W154+W155)/2</f>
        <v>1</v>
      </c>
      <c r="AC154" s="7" t="s">
        <v>30</v>
      </c>
      <c r="AD154" s="1">
        <f>U155-U154</f>
        <v>4</v>
      </c>
      <c r="AE154" s="1" t="s">
        <v>122</v>
      </c>
      <c r="AG154" s="1" t="s">
        <v>14</v>
      </c>
      <c r="AH154" s="1">
        <f>AD154</f>
        <v>4</v>
      </c>
      <c r="AI154" s="1">
        <f>U157-U156</f>
        <v>4</v>
      </c>
      <c r="AJ154" s="1">
        <f>AH155*AI156-AH156*AI155</f>
        <v>8</v>
      </c>
      <c r="AK154" s="53">
        <f>AJ154/AJ157</f>
        <v>0.33333333333333331</v>
      </c>
      <c r="AM154">
        <f>U154</f>
        <v>-9</v>
      </c>
      <c r="AN154">
        <f>U156-U154</f>
        <v>3</v>
      </c>
      <c r="AO154" s="54">
        <f>AM154+AN158*AN154</f>
        <v>-7.5</v>
      </c>
      <c r="AP154" s="54">
        <f>AO154-Z154</f>
        <v>-0.5</v>
      </c>
      <c r="AQ154" s="4">
        <f>AP154/AP157</f>
        <v>-6.1898446059017294E-2</v>
      </c>
      <c r="AR154">
        <f>U154</f>
        <v>-9</v>
      </c>
      <c r="AS154">
        <f>U157-U154</f>
        <v>7</v>
      </c>
      <c r="AT154" s="54">
        <f>AR154+AS158*AS154</f>
        <v>-6.8125</v>
      </c>
      <c r="AU154" s="54">
        <f>AT154-Z154</f>
        <v>0.1875</v>
      </c>
      <c r="AV154" s="4">
        <f>AU154/AU157</f>
        <v>4.9690399499995326E-2</v>
      </c>
      <c r="AY154">
        <f>AK154*AQ154</f>
        <v>-2.0632815353005762E-2</v>
      </c>
      <c r="AZ154">
        <f>AQ154*AV154</f>
        <v>-3.0757585131014806E-3</v>
      </c>
      <c r="BA154">
        <f>AV154*AK154</f>
        <v>1.6563466499998441E-2</v>
      </c>
      <c r="BC154" s="4"/>
      <c r="BD154" s="1" t="s">
        <v>128</v>
      </c>
      <c r="BE154" s="1"/>
      <c r="BF154" s="1"/>
    </row>
    <row r="155" spans="1:58" ht="26.25" x14ac:dyDescent="0.4">
      <c r="A155" t="s">
        <v>83</v>
      </c>
      <c r="B155" s="15">
        <f>L155</f>
        <v>7</v>
      </c>
      <c r="C155" s="15">
        <f>L159</f>
        <v>5</v>
      </c>
      <c r="D155" s="15">
        <f>R155</f>
        <v>3</v>
      </c>
      <c r="E155" s="15">
        <f>R159</f>
        <v>5</v>
      </c>
      <c r="F155" s="37" t="s">
        <v>85</v>
      </c>
      <c r="H155" s="5">
        <v>0</v>
      </c>
      <c r="I155" s="35">
        <f>I154</f>
        <v>-7</v>
      </c>
      <c r="J155" s="5">
        <v>-1</v>
      </c>
      <c r="K155" s="33"/>
      <c r="L155" s="34">
        <f>H155+J155*I155</f>
        <v>7</v>
      </c>
      <c r="M155" s="33"/>
      <c r="N155" s="5">
        <v>5</v>
      </c>
      <c r="O155" s="35">
        <f>O154</f>
        <v>-2</v>
      </c>
      <c r="P155" s="5">
        <v>1</v>
      </c>
      <c r="Q155" s="33"/>
      <c r="R155" s="34">
        <f>N155+P155*O155</f>
        <v>3</v>
      </c>
      <c r="T155" s="7" t="s">
        <v>75</v>
      </c>
      <c r="U155" s="38">
        <f>C154</f>
        <v>-5</v>
      </c>
      <c r="V155" s="38">
        <f>C155</f>
        <v>5</v>
      </c>
      <c r="W155" s="38">
        <f>C156</f>
        <v>1</v>
      </c>
      <c r="X155" s="7" t="s">
        <v>30</v>
      </c>
      <c r="Y155" s="7"/>
      <c r="Z155" s="52"/>
      <c r="AA155" s="52"/>
      <c r="AB155" s="52"/>
      <c r="AC155" s="7"/>
      <c r="AD155" s="1">
        <f>V155-V154</f>
        <v>-2</v>
      </c>
      <c r="AE155" s="1" t="s">
        <v>123</v>
      </c>
      <c r="AG155" s="1" t="s">
        <v>15</v>
      </c>
      <c r="AH155" s="1">
        <f>AD155</f>
        <v>-2</v>
      </c>
      <c r="AI155" s="1">
        <f>V157-V156</f>
        <v>2</v>
      </c>
      <c r="AJ155" s="1">
        <f>AH156*AI154-AH154*AI156</f>
        <v>16</v>
      </c>
      <c r="AK155" s="53">
        <f>AJ155/AJ157</f>
        <v>0.66666666666666663</v>
      </c>
      <c r="AM155">
        <f>V154</f>
        <v>7</v>
      </c>
      <c r="AN155">
        <f>V156-V154</f>
        <v>-4</v>
      </c>
      <c r="AO155" s="54">
        <f>AM155+AN158*AN155</f>
        <v>5</v>
      </c>
      <c r="AP155" s="54">
        <f>AO155-AA154</f>
        <v>-1</v>
      </c>
      <c r="AQ155" s="4">
        <f>AP155/AP157</f>
        <v>-0.12379689211803459</v>
      </c>
      <c r="AR155">
        <f>V154</f>
        <v>7</v>
      </c>
      <c r="AS155">
        <f>V157-V154</f>
        <v>-2</v>
      </c>
      <c r="AT155" s="54">
        <f>AR155+AS158*AS155</f>
        <v>6.375</v>
      </c>
      <c r="AU155" s="54">
        <f>AT155-AA154</f>
        <v>0.375</v>
      </c>
      <c r="AV155" s="4">
        <f>AU155/AU157</f>
        <v>9.9380798999990652E-2</v>
      </c>
      <c r="AY155">
        <f t="shared" ref="AY155:AY156" si="20">AK155*AQ155</f>
        <v>-8.2531261412023049E-2</v>
      </c>
      <c r="AZ155">
        <f t="shared" ref="AZ155:AZ156" si="21">AQ155*AV155</f>
        <v>-1.2303034052405923E-2</v>
      </c>
      <c r="BA155">
        <f t="shared" ref="BA155:BA156" si="22">AV155*AK155</f>
        <v>6.6253865999993763E-2</v>
      </c>
      <c r="BC155" s="4" t="s">
        <v>129</v>
      </c>
      <c r="BD155" s="4" t="s">
        <v>136</v>
      </c>
      <c r="BE155" s="4" t="s">
        <v>130</v>
      </c>
      <c r="BF155" s="1"/>
    </row>
    <row r="156" spans="1:58" ht="26.25" x14ac:dyDescent="0.4">
      <c r="B156" s="15">
        <f>L156</f>
        <v>1</v>
      </c>
      <c r="C156" s="15">
        <f>L160</f>
        <v>1</v>
      </c>
      <c r="D156" s="15">
        <f>R156</f>
        <v>17</v>
      </c>
      <c r="E156" s="15">
        <f>R160</f>
        <v>13</v>
      </c>
      <c r="H156" s="5">
        <v>1</v>
      </c>
      <c r="I156" s="33">
        <f>I155</f>
        <v>-7</v>
      </c>
      <c r="J156" s="5">
        <v>0</v>
      </c>
      <c r="K156" s="33"/>
      <c r="L156" s="34">
        <f>H156+J156*I156</f>
        <v>1</v>
      </c>
      <c r="M156" s="33"/>
      <c r="N156" s="5">
        <v>13</v>
      </c>
      <c r="O156" s="33">
        <f>O155</f>
        <v>-2</v>
      </c>
      <c r="P156" s="5">
        <v>-2</v>
      </c>
      <c r="Q156" s="33"/>
      <c r="R156" s="34">
        <f>N156+P156*O156</f>
        <v>17</v>
      </c>
      <c r="T156" s="7" t="s">
        <v>76</v>
      </c>
      <c r="U156" s="38">
        <f>D154</f>
        <v>-6</v>
      </c>
      <c r="V156" s="38">
        <f>D155</f>
        <v>3</v>
      </c>
      <c r="W156" s="38">
        <f>D156</f>
        <v>17</v>
      </c>
      <c r="X156" s="7" t="s">
        <v>30</v>
      </c>
      <c r="Y156" s="7"/>
      <c r="Z156" s="52"/>
      <c r="AA156" s="52"/>
      <c r="AB156" s="52"/>
      <c r="AC156" s="7"/>
      <c r="AD156" s="1">
        <f>W155-W154</f>
        <v>0</v>
      </c>
      <c r="AE156" s="1" t="s">
        <v>124</v>
      </c>
      <c r="AG156" s="1" t="s">
        <v>16</v>
      </c>
      <c r="AH156" s="1">
        <f>AD156</f>
        <v>0</v>
      </c>
      <c r="AI156" s="1">
        <f>W157-W156</f>
        <v>-4</v>
      </c>
      <c r="AJ156" s="1">
        <f>AH154*AI155-AH155*AI154</f>
        <v>16</v>
      </c>
      <c r="AK156" s="53">
        <f>AJ156/AJ157</f>
        <v>0.66666666666666663</v>
      </c>
      <c r="AM156">
        <f>W154</f>
        <v>1</v>
      </c>
      <c r="AN156">
        <f>W156-W154</f>
        <v>16</v>
      </c>
      <c r="AO156" s="54">
        <f>AM156+AN158*AN156</f>
        <v>9</v>
      </c>
      <c r="AP156" s="54">
        <f>AO156-AB154</f>
        <v>8</v>
      </c>
      <c r="AQ156" s="4">
        <f>AP156/AP157</f>
        <v>0.9903751369442767</v>
      </c>
      <c r="AR156">
        <f>W154</f>
        <v>1</v>
      </c>
      <c r="AS156">
        <f>W157-W154</f>
        <v>12</v>
      </c>
      <c r="AT156" s="54">
        <f>AR156+AS158*AS156</f>
        <v>4.75</v>
      </c>
      <c r="AU156" s="54">
        <f>AT156-AB154</f>
        <v>3.75</v>
      </c>
      <c r="AV156" s="4">
        <f>AU156/AU157</f>
        <v>0.99380798999990649</v>
      </c>
      <c r="AY156">
        <f t="shared" si="20"/>
        <v>0.66025009129618439</v>
      </c>
      <c r="AZ156">
        <f t="shared" si="21"/>
        <v>0.98424272419247372</v>
      </c>
      <c r="BA156">
        <f t="shared" si="22"/>
        <v>0.66253865999993766</v>
      </c>
      <c r="BC156" s="4"/>
      <c r="BD156" s="4">
        <f>AZ159</f>
        <v>14.335170291600896</v>
      </c>
      <c r="BE156" s="4"/>
      <c r="BF156" s="1"/>
    </row>
    <row r="157" spans="1:58" ht="18.75" x14ac:dyDescent="0.3">
      <c r="T157" s="7" t="s">
        <v>77</v>
      </c>
      <c r="U157" s="38">
        <f>E154</f>
        <v>-2</v>
      </c>
      <c r="V157" s="38">
        <f>E155</f>
        <v>5</v>
      </c>
      <c r="W157" s="38">
        <f>E156</f>
        <v>13</v>
      </c>
      <c r="X157" s="7" t="s">
        <v>30</v>
      </c>
      <c r="AD157" s="1">
        <f>-(Z154*AD154+AA154*AD155+AB154*AD156)</f>
        <v>40</v>
      </c>
      <c r="AE157" s="1" t="s">
        <v>36</v>
      </c>
      <c r="AG157"/>
      <c r="AH157" s="1"/>
      <c r="AI157" s="1"/>
      <c r="AJ157" s="1">
        <f>SQRT(AJ154*AJ154+AJ155*AJ155+AJ156*AJ156)</f>
        <v>24</v>
      </c>
      <c r="AK157" s="1">
        <f>SQRT(AK154*AK154+AK155*AK155+AK156*AK156)</f>
        <v>1</v>
      </c>
      <c r="AM157">
        <f>AD154*AM154+AD155*AM155+AD156*AM156+AD157</f>
        <v>-10</v>
      </c>
      <c r="AN157">
        <f>AD154*AN154+AD155*AN155+AD156*AN156</f>
        <v>20</v>
      </c>
      <c r="AO157" s="1"/>
      <c r="AP157" s="1">
        <f>SQRT(AP154*AP154+AP155*AP155+AP156*AP156)</f>
        <v>8.0777472107017552</v>
      </c>
      <c r="AQ157" s="1">
        <f>SQRT(AQ154*AQ154+AQ155*AQ155+AQ156*AQ156)</f>
        <v>1</v>
      </c>
      <c r="AR157">
        <f>AD154*AR154+AD155*AR155+AD156*AR156+AD157</f>
        <v>-10</v>
      </c>
      <c r="AS157">
        <f>AH154*AS154+AH155*AS155+AH156*AS156</f>
        <v>32</v>
      </c>
      <c r="AT157" s="1">
        <f>SQRT(AT154*AT154+AT155*AT155+AT156*AT156)</f>
        <v>10.469636156524256</v>
      </c>
      <c r="AU157" s="1">
        <f>SQRT(AU154*AU154+AU155*AU155+AU156*AU156)</f>
        <v>3.7733647120308951</v>
      </c>
      <c r="AV157" s="1">
        <f>SQRT(AV154*AV154+AV155*AV155+AV156*AV156)</f>
        <v>1</v>
      </c>
      <c r="AY157">
        <f>SUM(AY154:AY156)</f>
        <v>0.55708601453115558</v>
      </c>
      <c r="AZ157">
        <f>SUM(AZ154:AZ156)</f>
        <v>0.96886393162696627</v>
      </c>
      <c r="BA157">
        <f>SUM(BA154:BA156)</f>
        <v>0.7453559924999299</v>
      </c>
      <c r="BC157" s="1"/>
      <c r="BD157" s="1"/>
      <c r="BF157" s="1"/>
    </row>
    <row r="158" spans="1:58" ht="18.75" x14ac:dyDescent="0.3">
      <c r="E158" s="36"/>
      <c r="H158" s="5">
        <v>5</v>
      </c>
      <c r="I158" s="33">
        <f>I154+2</f>
        <v>-5</v>
      </c>
      <c r="J158" s="5">
        <v>2</v>
      </c>
      <c r="K158" s="33"/>
      <c r="L158" s="34">
        <f>H158+J158*I158</f>
        <v>-5</v>
      </c>
      <c r="M158" s="33"/>
      <c r="N158" s="5">
        <v>-2</v>
      </c>
      <c r="O158" s="33">
        <f>O154+2</f>
        <v>0</v>
      </c>
      <c r="P158" s="5">
        <v>2</v>
      </c>
      <c r="Q158" s="33"/>
      <c r="R158" s="34">
        <f>N158+P158*O158</f>
        <v>-2</v>
      </c>
      <c r="AN158">
        <f>-AM157/AN157</f>
        <v>0.5</v>
      </c>
      <c r="AS158">
        <f>-AR157/AS157</f>
        <v>0.3125</v>
      </c>
      <c r="AX158" t="s">
        <v>117</v>
      </c>
      <c r="AY158">
        <f>ACOS(AY157)</f>
        <v>0.97992357664947749</v>
      </c>
      <c r="AZ158">
        <f>ACOS(AZ157)</f>
        <v>0.25019592042251126</v>
      </c>
      <c r="BA158">
        <f>ACOS(BA157)</f>
        <v>0.72972765622696623</v>
      </c>
      <c r="BC158" s="1"/>
      <c r="BD158" s="1"/>
      <c r="BE158" s="1"/>
      <c r="BF158" s="1"/>
    </row>
    <row r="159" spans="1:58" ht="18.75" x14ac:dyDescent="0.3">
      <c r="H159" s="5">
        <v>0</v>
      </c>
      <c r="I159" s="35">
        <f>I158</f>
        <v>-5</v>
      </c>
      <c r="J159" s="5">
        <v>-1</v>
      </c>
      <c r="K159" s="33"/>
      <c r="L159" s="34">
        <f>H159+J159*I159</f>
        <v>5</v>
      </c>
      <c r="M159" s="33"/>
      <c r="N159" s="5">
        <v>5</v>
      </c>
      <c r="O159" s="35">
        <f>O158</f>
        <v>0</v>
      </c>
      <c r="P159" s="5">
        <v>1</v>
      </c>
      <c r="Q159" s="33"/>
      <c r="R159" s="34">
        <f>N159+P159*O159</f>
        <v>5</v>
      </c>
      <c r="AX159" t="s">
        <v>118</v>
      </c>
      <c r="AY159" s="51">
        <f>AY158*180/PI()</f>
        <v>56.145485187379485</v>
      </c>
      <c r="AZ159" s="51">
        <f>AZ158*180/PI()</f>
        <v>14.335170291600896</v>
      </c>
      <c r="BA159" s="51">
        <f>BA158*180/PI()</f>
        <v>41.810314895778589</v>
      </c>
      <c r="BB159">
        <f>(AY159+BA159)/AZ159</f>
        <v>6.8332498387236633</v>
      </c>
      <c r="BC159" s="1"/>
      <c r="BD159" s="1"/>
      <c r="BE159" s="1"/>
      <c r="BF159" s="1"/>
    </row>
    <row r="160" spans="1:58" ht="18.75" x14ac:dyDescent="0.3">
      <c r="H160" s="5">
        <v>1</v>
      </c>
      <c r="I160" s="33">
        <f>I159</f>
        <v>-5</v>
      </c>
      <c r="J160" s="5">
        <v>0</v>
      </c>
      <c r="K160" s="33"/>
      <c r="L160" s="34">
        <f>H160+J160*I160</f>
        <v>1</v>
      </c>
      <c r="M160" s="33"/>
      <c r="N160" s="5">
        <v>13</v>
      </c>
      <c r="O160" s="33">
        <f>O159</f>
        <v>0</v>
      </c>
      <c r="P160" s="5">
        <v>-2</v>
      </c>
      <c r="Q160" s="33"/>
      <c r="R160" s="34">
        <f>N160+P160*O160</f>
        <v>13</v>
      </c>
    </row>
    <row r="162" spans="1:24" ht="18.75" x14ac:dyDescent="0.3">
      <c r="I162" s="35" t="s">
        <v>63</v>
      </c>
      <c r="O162" s="35" t="s">
        <v>64</v>
      </c>
    </row>
    <row r="163" spans="1:24" ht="26.25" x14ac:dyDescent="0.4">
      <c r="B163" s="15">
        <f>L163</f>
        <v>15</v>
      </c>
      <c r="C163" s="15">
        <f>L167</f>
        <v>19</v>
      </c>
      <c r="D163" s="15">
        <f>R163</f>
        <v>-14</v>
      </c>
      <c r="E163" s="15">
        <f>R167</f>
        <v>-10</v>
      </c>
      <c r="H163" s="5">
        <v>5</v>
      </c>
      <c r="I163" s="33">
        <v>5</v>
      </c>
      <c r="J163" s="5">
        <v>2</v>
      </c>
      <c r="K163" s="33"/>
      <c r="L163" s="34">
        <f>H163+J163*I163</f>
        <v>15</v>
      </c>
      <c r="M163" s="33"/>
      <c r="N163" s="5">
        <v>-2</v>
      </c>
      <c r="O163" s="33">
        <v>-6</v>
      </c>
      <c r="P163" s="5">
        <v>2</v>
      </c>
      <c r="Q163" s="33"/>
      <c r="R163" s="34">
        <f>N163+P163*O163</f>
        <v>-14</v>
      </c>
      <c r="T163" s="7" t="s">
        <v>74</v>
      </c>
      <c r="U163" s="38">
        <f>B163</f>
        <v>15</v>
      </c>
      <c r="V163" s="38">
        <f>B164</f>
        <v>-5</v>
      </c>
      <c r="W163" s="38">
        <f>B165</f>
        <v>1</v>
      </c>
      <c r="X163" s="7" t="s">
        <v>30</v>
      </c>
    </row>
    <row r="164" spans="1:24" ht="26.25" x14ac:dyDescent="0.4">
      <c r="A164" t="s">
        <v>86</v>
      </c>
      <c r="B164" s="15">
        <f>L164</f>
        <v>-5</v>
      </c>
      <c r="C164" s="15">
        <f>L168</f>
        <v>-7</v>
      </c>
      <c r="D164" s="15">
        <f>R164</f>
        <v>-1</v>
      </c>
      <c r="E164" s="15">
        <f>R168</f>
        <v>1</v>
      </c>
      <c r="F164" s="37"/>
      <c r="H164" s="5">
        <v>0</v>
      </c>
      <c r="I164" s="35">
        <f>I163</f>
        <v>5</v>
      </c>
      <c r="J164" s="5">
        <v>-1</v>
      </c>
      <c r="K164" s="33"/>
      <c r="L164" s="34">
        <f>H164+J164*I164</f>
        <v>-5</v>
      </c>
      <c r="M164" s="33"/>
      <c r="N164" s="5">
        <v>5</v>
      </c>
      <c r="O164" s="35">
        <f>O163</f>
        <v>-6</v>
      </c>
      <c r="P164" s="5">
        <v>1</v>
      </c>
      <c r="Q164" s="33"/>
      <c r="R164" s="34">
        <f>N164+P164*O164</f>
        <v>-1</v>
      </c>
      <c r="T164" s="7" t="s">
        <v>75</v>
      </c>
      <c r="U164" s="38">
        <f>C163</f>
        <v>19</v>
      </c>
      <c r="V164" s="38">
        <f>C164</f>
        <v>-7</v>
      </c>
      <c r="W164" s="38">
        <f>C165</f>
        <v>1</v>
      </c>
      <c r="X164" s="7" t="s">
        <v>30</v>
      </c>
    </row>
    <row r="165" spans="1:24" ht="26.25" x14ac:dyDescent="0.4">
      <c r="B165" s="15">
        <f>L165</f>
        <v>1</v>
      </c>
      <c r="C165" s="15">
        <f>L169</f>
        <v>1</v>
      </c>
      <c r="D165" s="15">
        <f>R165</f>
        <v>25</v>
      </c>
      <c r="E165" s="15">
        <f>R169</f>
        <v>21</v>
      </c>
      <c r="H165" s="5">
        <v>1</v>
      </c>
      <c r="I165" s="33">
        <f>I164</f>
        <v>5</v>
      </c>
      <c r="J165" s="5">
        <v>0</v>
      </c>
      <c r="K165" s="33"/>
      <c r="L165" s="34">
        <f>H165+J165*I165</f>
        <v>1</v>
      </c>
      <c r="M165" s="33"/>
      <c r="N165" s="5">
        <v>13</v>
      </c>
      <c r="O165" s="33">
        <f>O164</f>
        <v>-6</v>
      </c>
      <c r="P165" s="5">
        <v>-2</v>
      </c>
      <c r="Q165" s="33"/>
      <c r="R165" s="34">
        <f>N165+P165*O165</f>
        <v>25</v>
      </c>
      <c r="T165" s="7" t="s">
        <v>76</v>
      </c>
      <c r="U165" s="38">
        <f>D163</f>
        <v>-14</v>
      </c>
      <c r="V165" s="38">
        <f>D164</f>
        <v>-1</v>
      </c>
      <c r="W165" s="38">
        <f>D165</f>
        <v>25</v>
      </c>
      <c r="X165" s="7" t="s">
        <v>30</v>
      </c>
    </row>
    <row r="166" spans="1:24" ht="18.75" x14ac:dyDescent="0.3">
      <c r="T166" s="7" t="s">
        <v>77</v>
      </c>
      <c r="U166" s="38">
        <f>E163</f>
        <v>-10</v>
      </c>
      <c r="V166" s="38">
        <f>E164</f>
        <v>1</v>
      </c>
      <c r="W166" s="38">
        <f>E165</f>
        <v>21</v>
      </c>
      <c r="X166" s="7" t="s">
        <v>30</v>
      </c>
    </row>
    <row r="167" spans="1:24" ht="18.75" x14ac:dyDescent="0.3">
      <c r="E167" s="36"/>
      <c r="H167" s="5">
        <v>5</v>
      </c>
      <c r="I167" s="33">
        <f>I163+2</f>
        <v>7</v>
      </c>
      <c r="J167" s="5">
        <v>2</v>
      </c>
      <c r="K167" s="33"/>
      <c r="L167" s="34">
        <f>H167+J167*I167</f>
        <v>19</v>
      </c>
      <c r="M167" s="33"/>
      <c r="N167" s="5">
        <v>-2</v>
      </c>
      <c r="O167" s="33">
        <f>O163+2</f>
        <v>-4</v>
      </c>
      <c r="P167" s="5">
        <v>2</v>
      </c>
      <c r="Q167" s="33"/>
      <c r="R167" s="34">
        <f>N167+P167*O167</f>
        <v>-10</v>
      </c>
    </row>
    <row r="168" spans="1:24" ht="18.75" x14ac:dyDescent="0.3">
      <c r="H168" s="5">
        <v>0</v>
      </c>
      <c r="I168" s="35">
        <f>I167</f>
        <v>7</v>
      </c>
      <c r="J168" s="5">
        <v>-1</v>
      </c>
      <c r="K168" s="33"/>
      <c r="L168" s="34">
        <f>H168+J168*I168</f>
        <v>-7</v>
      </c>
      <c r="M168" s="33"/>
      <c r="N168" s="5">
        <v>5</v>
      </c>
      <c r="O168" s="35">
        <f>O167</f>
        <v>-4</v>
      </c>
      <c r="P168" s="5">
        <v>1</v>
      </c>
      <c r="Q168" s="33"/>
      <c r="R168" s="34">
        <f>N168+P168*O168</f>
        <v>1</v>
      </c>
    </row>
    <row r="169" spans="1:24" ht="18.75" x14ac:dyDescent="0.3">
      <c r="H169" s="5">
        <v>1</v>
      </c>
      <c r="I169" s="33">
        <f>I168</f>
        <v>7</v>
      </c>
      <c r="J169" s="5">
        <v>0</v>
      </c>
      <c r="K169" s="33"/>
      <c r="L169" s="34">
        <f>H169+J169*I169</f>
        <v>1</v>
      </c>
      <c r="M169" s="33"/>
      <c r="N169" s="5">
        <v>13</v>
      </c>
      <c r="O169" s="33">
        <f>O168</f>
        <v>-4</v>
      </c>
      <c r="P169" s="5">
        <v>-2</v>
      </c>
      <c r="Q169" s="33"/>
      <c r="R169" s="34">
        <f>N169+P169*O169</f>
        <v>21</v>
      </c>
    </row>
  </sheetData>
  <hyperlinks>
    <hyperlink ref="BS33" r:id="rId1" display="=AQ32*180/@PI()"/>
    <hyperlink ref="BQ33" r:id="rId2" display="=AQ32*180/@PI()"/>
    <hyperlink ref="BR33" r:id="rId3" display="=AQ32*180/@PI()"/>
    <hyperlink ref="BA132" r:id="rId4" display="=AQ32*180/@PI()"/>
    <hyperlink ref="AY132" r:id="rId5" display="=AQ32*180/@PI()"/>
    <hyperlink ref="AZ132" r:id="rId6" display="=AQ32*180/@PI()"/>
    <hyperlink ref="BA33" r:id="rId7" display="=AQ32*180/@PI()"/>
    <hyperlink ref="AY33" r:id="rId8" display="=AQ32*180/@PI()"/>
    <hyperlink ref="AZ33" r:id="rId9" display="=AQ32*180/@PI()"/>
    <hyperlink ref="BA141" r:id="rId10" display="=AQ32*180/@PI()"/>
    <hyperlink ref="AY141" r:id="rId11" display="=AQ32*180/@PI()"/>
    <hyperlink ref="AZ141" r:id="rId12" display="=AQ32*180/@PI()"/>
    <hyperlink ref="BA150" r:id="rId13" display="=AQ32*180/@PI()"/>
    <hyperlink ref="AY150" r:id="rId14" display="=AQ32*180/@PI()"/>
    <hyperlink ref="AZ150" r:id="rId15" display="=AQ32*180/@PI()"/>
    <hyperlink ref="BA159" r:id="rId16" display="=AQ32*180/@PI()"/>
    <hyperlink ref="AY159" r:id="rId17" display="=AQ32*180/@PI()"/>
    <hyperlink ref="AZ159" r:id="rId18" display="=AQ32*180/@PI()"/>
  </hyperlinks>
  <pageMargins left="0.7" right="0.7" top="0.75" bottom="0.75" header="0.3" footer="0.3"/>
  <pageSetup paperSize="9" orientation="portrait" horizontalDpi="4294967293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0"/>
  <sheetViews>
    <sheetView workbookViewId="0">
      <selection activeCell="K11" sqref="K11"/>
    </sheetView>
  </sheetViews>
  <sheetFormatPr defaultRowHeight="15" x14ac:dyDescent="0.25"/>
  <sheetData>
    <row r="2" spans="2:17" ht="18.75" x14ac:dyDescent="0.3">
      <c r="G2" s="5" t="s">
        <v>49</v>
      </c>
      <c r="H2" s="5" t="s">
        <v>46</v>
      </c>
      <c r="I2" s="5" t="s">
        <v>50</v>
      </c>
      <c r="J2" s="5" t="s">
        <v>47</v>
      </c>
      <c r="K2" s="5" t="s">
        <v>51</v>
      </c>
      <c r="L2" s="5" t="s">
        <v>48</v>
      </c>
    </row>
    <row r="3" spans="2:17" ht="26.25" x14ac:dyDescent="0.4">
      <c r="B3" s="6" t="s">
        <v>0</v>
      </c>
      <c r="C3" s="6" t="s">
        <v>1</v>
      </c>
      <c r="D3" s="6" t="s">
        <v>2</v>
      </c>
      <c r="E3" s="6" t="s">
        <v>3</v>
      </c>
      <c r="F3" s="3"/>
      <c r="G3" s="2" t="s">
        <v>4</v>
      </c>
      <c r="H3" s="2" t="s">
        <v>5</v>
      </c>
      <c r="I3" s="2" t="s">
        <v>6</v>
      </c>
      <c r="J3" s="2" t="s">
        <v>9</v>
      </c>
      <c r="K3" s="2" t="s">
        <v>8</v>
      </c>
      <c r="L3" s="2" t="s">
        <v>7</v>
      </c>
    </row>
    <row r="4" spans="2:17" ht="26.25" x14ac:dyDescent="0.4">
      <c r="B4" s="15">
        <v>-1</v>
      </c>
      <c r="C4" s="15">
        <v>3</v>
      </c>
      <c r="D4" s="15">
        <v>2</v>
      </c>
      <c r="E4" s="15">
        <v>6</v>
      </c>
      <c r="G4" s="1">
        <f>C4-B4</f>
        <v>4</v>
      </c>
      <c r="H4" s="1">
        <f>E4-D4</f>
        <v>4</v>
      </c>
      <c r="I4" s="1">
        <f>D4-B4</f>
        <v>3</v>
      </c>
      <c r="J4" s="1">
        <f>E4-C4</f>
        <v>3</v>
      </c>
      <c r="K4" s="1">
        <f>D4-C4</f>
        <v>-1</v>
      </c>
      <c r="L4" s="1">
        <f>E4-B4</f>
        <v>7</v>
      </c>
    </row>
    <row r="5" spans="2:17" ht="26.25" x14ac:dyDescent="0.4">
      <c r="B5" s="15">
        <v>3</v>
      </c>
      <c r="C5" s="15">
        <v>1</v>
      </c>
      <c r="D5" s="15">
        <v>7</v>
      </c>
      <c r="E5" s="15">
        <v>9</v>
      </c>
      <c r="G5" s="1">
        <f t="shared" ref="G5:G6" si="0">C5-B5</f>
        <v>-2</v>
      </c>
      <c r="H5" s="1">
        <f t="shared" ref="H5:H6" si="1">E5-D5</f>
        <v>2</v>
      </c>
      <c r="I5" s="1">
        <f t="shared" ref="I5:I6" si="2">D5-B5</f>
        <v>4</v>
      </c>
      <c r="J5" s="1">
        <f>E5-C5</f>
        <v>8</v>
      </c>
      <c r="K5" s="1">
        <f t="shared" ref="K5:K6" si="3">D5-C5</f>
        <v>6</v>
      </c>
      <c r="L5" s="1">
        <f>E5-B5</f>
        <v>6</v>
      </c>
    </row>
    <row r="6" spans="2:17" ht="26.25" x14ac:dyDescent="0.4">
      <c r="B6" s="15">
        <v>1</v>
      </c>
      <c r="C6" s="15">
        <v>1</v>
      </c>
      <c r="D6" s="15">
        <v>9</v>
      </c>
      <c r="E6" s="15">
        <v>5</v>
      </c>
      <c r="G6" s="1">
        <f t="shared" si="0"/>
        <v>0</v>
      </c>
      <c r="H6" s="1">
        <f t="shared" si="1"/>
        <v>-4</v>
      </c>
      <c r="I6" s="1">
        <f t="shared" si="2"/>
        <v>8</v>
      </c>
      <c r="J6" s="1">
        <f>E6-C6</f>
        <v>4</v>
      </c>
      <c r="K6" s="1">
        <f t="shared" si="3"/>
        <v>8</v>
      </c>
      <c r="L6" s="1">
        <f>E6-B6</f>
        <v>4</v>
      </c>
    </row>
    <row r="7" spans="2:17" ht="18.75" x14ac:dyDescent="0.3">
      <c r="G7" s="5" t="s">
        <v>49</v>
      </c>
      <c r="H7" s="5" t="s">
        <v>46</v>
      </c>
      <c r="I7" s="5" t="s">
        <v>50</v>
      </c>
      <c r="J7" s="5" t="s">
        <v>47</v>
      </c>
      <c r="K7" s="5" t="s">
        <v>51</v>
      </c>
      <c r="L7" s="5" t="s">
        <v>48</v>
      </c>
      <c r="N7">
        <f>-a+b+lc+d</f>
        <v>3901.1148875507424</v>
      </c>
      <c r="O7">
        <f>a-b+lc+d</f>
        <v>1463.1899664921566</v>
      </c>
      <c r="P7">
        <f>a+b-lc+d</f>
        <v>597.16925737740507</v>
      </c>
      <c r="Q7">
        <f>a+b+lc-d</f>
        <v>4535.5968332877583</v>
      </c>
    </row>
    <row r="8" spans="2:17" x14ac:dyDescent="0.25">
      <c r="G8">
        <f t="shared" ref="G8:L8" si="4">SQRT(G4*G4+G5*G5+G6*G6)</f>
        <v>4.4721359549995796</v>
      </c>
      <c r="H8">
        <f t="shared" si="4"/>
        <v>6</v>
      </c>
      <c r="I8">
        <f t="shared" si="4"/>
        <v>9.4339811320566032</v>
      </c>
      <c r="J8">
        <f t="shared" si="4"/>
        <v>9.4339811320566032</v>
      </c>
      <c r="K8">
        <f t="shared" si="4"/>
        <v>10.04987562112089</v>
      </c>
      <c r="L8">
        <f t="shared" si="4"/>
        <v>10.04987562112089</v>
      </c>
    </row>
    <row r="9" spans="2:17" ht="21" x14ac:dyDescent="0.35">
      <c r="G9" t="s">
        <v>52</v>
      </c>
      <c r="H9" t="s">
        <v>53</v>
      </c>
      <c r="I9" t="s">
        <v>54</v>
      </c>
      <c r="J9" t="s">
        <v>55</v>
      </c>
      <c r="K9" t="s">
        <v>56</v>
      </c>
      <c r="L9" t="s">
        <v>57</v>
      </c>
      <c r="N9" s="31" t="s">
        <v>59</v>
      </c>
    </row>
    <row r="10" spans="2:17" ht="21" x14ac:dyDescent="0.35">
      <c r="C10" s="32">
        <f>N10</f>
        <v>35.999999999999986</v>
      </c>
      <c r="G10">
        <f>(L8-G8+J8)*(G8+J8+L8)</f>
        <v>359.62067397834016</v>
      </c>
      <c r="H10">
        <f>(G8-J8+L8)*(J8-L8+G8)</f>
        <v>19.620673978340243</v>
      </c>
      <c r="I10">
        <f>(H8-I8+L8)*(I8+L8+H8)</f>
        <v>168.59850745345068</v>
      </c>
      <c r="J10">
        <f>(I8-L8+H8)*(L8-H8+I8)</f>
        <v>72.598507453450679</v>
      </c>
      <c r="K10">
        <f>(J8-K8+H8)*(K8+H8+J8)</f>
        <v>137.20777358467922</v>
      </c>
      <c r="L10">
        <f>(K8-H8+J8)*(H8-J8+K8)</f>
        <v>89.207773584679245</v>
      </c>
      <c r="N10" s="31">
        <f>SQRT(N7*O7*P7*Q7)/(192*H8*J8*L8)</f>
        <v>35.999999999999986</v>
      </c>
    </row>
    <row r="11" spans="2:17" x14ac:dyDescent="0.25">
      <c r="G11" t="s">
        <v>34</v>
      </c>
      <c r="H11" t="s">
        <v>35</v>
      </c>
      <c r="I11" t="s">
        <v>58</v>
      </c>
      <c r="J11" t="s">
        <v>36</v>
      </c>
    </row>
    <row r="12" spans="2:17" x14ac:dyDescent="0.25">
      <c r="G12">
        <f>SQRT(lx*Y*Z)</f>
        <v>673.71029240164467</v>
      </c>
      <c r="H12">
        <f>SQRT(ly*Z*X)</f>
        <v>1892.6727529309373</v>
      </c>
      <c r="I12">
        <f>SQRT(lz*X*Y)</f>
        <v>2325.683107488313</v>
      </c>
      <c r="J12">
        <f>SQRT(lx*ly*lz)</f>
        <v>356.46931953313629</v>
      </c>
    </row>
    <row r="14" spans="2:17" x14ac:dyDescent="0.25">
      <c r="B14">
        <v>-1</v>
      </c>
      <c r="C14">
        <v>3</v>
      </c>
      <c r="D14">
        <v>10</v>
      </c>
      <c r="E14">
        <v>6</v>
      </c>
    </row>
    <row r="15" spans="2:17" x14ac:dyDescent="0.25">
      <c r="B15">
        <v>3</v>
      </c>
      <c r="C15">
        <v>1</v>
      </c>
      <c r="D15">
        <v>7</v>
      </c>
      <c r="E15">
        <v>9</v>
      </c>
    </row>
    <row r="16" spans="2:17" x14ac:dyDescent="0.25">
      <c r="B16">
        <v>1</v>
      </c>
      <c r="C16">
        <v>1</v>
      </c>
      <c r="D16">
        <v>9</v>
      </c>
      <c r="E16">
        <v>5</v>
      </c>
    </row>
    <row r="18" spans="2:5" ht="26.25" x14ac:dyDescent="0.4">
      <c r="B18" s="6">
        <v>-25</v>
      </c>
      <c r="C18" s="6">
        <v>-21</v>
      </c>
      <c r="D18" s="6">
        <v>10</v>
      </c>
      <c r="E18" s="6">
        <v>14</v>
      </c>
    </row>
    <row r="19" spans="2:5" ht="26.25" x14ac:dyDescent="0.4">
      <c r="B19" s="6">
        <v>15</v>
      </c>
      <c r="C19" s="6">
        <v>13</v>
      </c>
      <c r="D19" s="6">
        <v>11</v>
      </c>
      <c r="E19" s="6">
        <v>13</v>
      </c>
    </row>
    <row r="20" spans="2:5" ht="26.25" x14ac:dyDescent="0.4">
      <c r="B20" s="6">
        <v>1</v>
      </c>
      <c r="C20" s="6">
        <v>1</v>
      </c>
      <c r="D20" s="6">
        <v>1</v>
      </c>
      <c r="E20" s="6">
        <v>-3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165"/>
  <sheetViews>
    <sheetView tabSelected="1" topLeftCell="N99" workbookViewId="0">
      <selection activeCell="AO115" sqref="AO115"/>
    </sheetView>
  </sheetViews>
  <sheetFormatPr defaultRowHeight="15" x14ac:dyDescent="0.25"/>
  <cols>
    <col min="1" max="1" width="9.140625" customWidth="1"/>
    <col min="2" max="5" width="4.85546875" customWidth="1"/>
    <col min="6" max="6" width="4" customWidth="1"/>
    <col min="8" max="8" width="3.7109375" customWidth="1"/>
    <col min="10" max="10" width="4.28515625" customWidth="1"/>
    <col min="12" max="12" width="4" customWidth="1"/>
    <col min="14" max="14" width="3.7109375" customWidth="1"/>
    <col min="19" max="19" width="3.7109375" customWidth="1"/>
    <col min="22" max="22" width="3.7109375" customWidth="1"/>
    <col min="25" max="25" width="4.140625" customWidth="1"/>
    <col min="29" max="29" width="3.28515625" customWidth="1"/>
    <col min="31" max="31" width="1.42578125" customWidth="1"/>
    <col min="32" max="32" width="6" customWidth="1"/>
    <col min="33" max="33" width="1.42578125" customWidth="1"/>
    <col min="34" max="34" width="6" customWidth="1"/>
    <col min="35" max="35" width="1.42578125" customWidth="1"/>
    <col min="36" max="36" width="6" customWidth="1"/>
    <col min="37" max="37" width="1.42578125" customWidth="1"/>
    <col min="39" max="39" width="3.42578125" customWidth="1"/>
  </cols>
  <sheetData>
    <row r="3" spans="1:44" ht="18.75" x14ac:dyDescent="0.3">
      <c r="B3" t="s">
        <v>87</v>
      </c>
      <c r="L3">
        <v>5</v>
      </c>
      <c r="M3" s="35" t="s">
        <v>63</v>
      </c>
      <c r="N3">
        <v>-2</v>
      </c>
      <c r="S3">
        <v>-2</v>
      </c>
      <c r="T3" s="35" t="s">
        <v>64</v>
      </c>
      <c r="U3">
        <v>2</v>
      </c>
    </row>
    <row r="4" spans="1:44" x14ac:dyDescent="0.25">
      <c r="B4" t="s">
        <v>88</v>
      </c>
      <c r="L4">
        <v>0</v>
      </c>
      <c r="N4">
        <v>1</v>
      </c>
      <c r="S4">
        <v>5</v>
      </c>
      <c r="U4">
        <v>1</v>
      </c>
    </row>
    <row r="5" spans="1:44" x14ac:dyDescent="0.25">
      <c r="B5" t="s">
        <v>89</v>
      </c>
      <c r="L5">
        <v>-1</v>
      </c>
      <c r="N5">
        <v>0</v>
      </c>
      <c r="S5">
        <v>13</v>
      </c>
      <c r="U5">
        <v>-2</v>
      </c>
    </row>
    <row r="6" spans="1:44" ht="19.5" customHeight="1" thickBot="1" x14ac:dyDescent="0.35">
      <c r="K6" s="1"/>
      <c r="L6" s="1"/>
      <c r="M6" s="1"/>
      <c r="P6" s="35"/>
    </row>
    <row r="7" spans="1:44" ht="19.5" x14ac:dyDescent="0.4">
      <c r="AC7" s="28"/>
      <c r="AD7" s="19" t="s">
        <v>33</v>
      </c>
      <c r="AE7" s="20"/>
      <c r="AF7" s="20"/>
      <c r="AG7" s="20"/>
      <c r="AH7" s="20"/>
      <c r="AI7" s="20"/>
      <c r="AJ7" s="20"/>
      <c r="AK7" s="20"/>
      <c r="AL7" s="21"/>
      <c r="AM7" s="22"/>
    </row>
    <row r="8" spans="1:44" ht="20.25" thickBot="1" x14ac:dyDescent="0.4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C8" s="29"/>
      <c r="AD8" s="18" t="s">
        <v>32</v>
      </c>
      <c r="AE8" s="16"/>
      <c r="AF8" s="16"/>
      <c r="AG8" s="16"/>
      <c r="AH8" s="16"/>
      <c r="AI8" s="16"/>
      <c r="AJ8" s="16"/>
      <c r="AK8" s="16"/>
      <c r="AL8" s="17"/>
      <c r="AM8" s="23"/>
    </row>
    <row r="9" spans="1:44" ht="20.25" x14ac:dyDescent="0.4">
      <c r="A9" s="41" t="s">
        <v>74</v>
      </c>
      <c r="B9" s="42">
        <v>-9</v>
      </c>
      <c r="C9" s="42">
        <v>7</v>
      </c>
      <c r="D9" s="42">
        <v>1</v>
      </c>
      <c r="E9" s="41" t="s">
        <v>30</v>
      </c>
      <c r="F9" s="43"/>
      <c r="G9" s="43" t="s">
        <v>4</v>
      </c>
      <c r="H9" s="43"/>
      <c r="I9" s="43" t="s">
        <v>6</v>
      </c>
      <c r="J9" s="43"/>
      <c r="K9" s="43" t="s">
        <v>8</v>
      </c>
      <c r="L9" s="43"/>
      <c r="M9" s="43" t="s">
        <v>7</v>
      </c>
      <c r="N9" s="43"/>
      <c r="O9" s="43" t="s">
        <v>90</v>
      </c>
      <c r="P9" s="43"/>
      <c r="Q9" s="43" t="s">
        <v>91</v>
      </c>
      <c r="R9" s="43" t="s">
        <v>92</v>
      </c>
      <c r="S9" s="43"/>
      <c r="T9" s="43" t="s">
        <v>93</v>
      </c>
      <c r="U9" s="43"/>
      <c r="V9" s="43"/>
      <c r="W9" s="43" t="s">
        <v>94</v>
      </c>
      <c r="X9" s="43"/>
      <c r="Y9" s="43"/>
      <c r="Z9" s="43" t="s">
        <v>95</v>
      </c>
      <c r="AA9" s="44">
        <f>0.5*G13*I13*X13</f>
        <v>36.124783736376891</v>
      </c>
      <c r="AC9" s="29"/>
      <c r="AD9" s="16" t="s">
        <v>0</v>
      </c>
      <c r="AE9" s="16" t="s">
        <v>28</v>
      </c>
      <c r="AF9" s="16">
        <f>B9</f>
        <v>-9</v>
      </c>
      <c r="AG9" s="16" t="s">
        <v>29</v>
      </c>
      <c r="AH9" s="16">
        <f>C9</f>
        <v>7</v>
      </c>
      <c r="AI9" s="16" t="s">
        <v>29</v>
      </c>
      <c r="AJ9" s="16">
        <f>D9</f>
        <v>1</v>
      </c>
      <c r="AK9" s="16" t="s">
        <v>30</v>
      </c>
      <c r="AL9" s="17"/>
      <c r="AM9" s="23"/>
    </row>
    <row r="10" spans="1:44" ht="20.25" x14ac:dyDescent="0.4">
      <c r="A10" s="41" t="s">
        <v>75</v>
      </c>
      <c r="B10" s="42">
        <v>-5</v>
      </c>
      <c r="C10" s="42">
        <v>5</v>
      </c>
      <c r="D10" s="42">
        <v>1</v>
      </c>
      <c r="E10" s="41" t="s">
        <v>30</v>
      </c>
      <c r="F10" s="43"/>
      <c r="G10" s="43">
        <f>B10-B9</f>
        <v>4</v>
      </c>
      <c r="H10" s="43"/>
      <c r="I10" s="43">
        <f>B11-B9</f>
        <v>3</v>
      </c>
      <c r="J10" s="43"/>
      <c r="K10" s="43">
        <f>B11-B10</f>
        <v>-1</v>
      </c>
      <c r="L10" s="43"/>
      <c r="M10" s="43">
        <f>B12-B9</f>
        <v>7</v>
      </c>
      <c r="N10" s="43"/>
      <c r="O10" s="43">
        <f>G11*I12-G12*I11</f>
        <v>-32</v>
      </c>
      <c r="P10" s="43"/>
      <c r="Q10" s="43">
        <f>G10*O10</f>
        <v>-128</v>
      </c>
      <c r="R10" s="43">
        <f>I10*O10</f>
        <v>-96</v>
      </c>
      <c r="S10" s="43"/>
      <c r="T10" s="43">
        <f>M10*O10</f>
        <v>-224</v>
      </c>
      <c r="U10" s="43"/>
      <c r="V10" s="43"/>
      <c r="W10" s="43">
        <f>G10*I10</f>
        <v>12</v>
      </c>
      <c r="X10" s="43" t="s">
        <v>96</v>
      </c>
      <c r="Y10" s="43"/>
      <c r="Z10" s="43"/>
      <c r="AA10" s="43"/>
      <c r="AC10" s="29"/>
      <c r="AD10" s="16" t="s">
        <v>1</v>
      </c>
      <c r="AE10" s="16" t="s">
        <v>28</v>
      </c>
      <c r="AF10" s="16">
        <f t="shared" ref="AF10:AF12" si="0">B10</f>
        <v>-5</v>
      </c>
      <c r="AG10" s="16" t="s">
        <v>29</v>
      </c>
      <c r="AH10" s="16">
        <f t="shared" ref="AH10:AH12" si="1">C10</f>
        <v>5</v>
      </c>
      <c r="AI10" s="16" t="s">
        <v>29</v>
      </c>
      <c r="AJ10" s="16">
        <f t="shared" ref="AJ10:AJ12" si="2">D10</f>
        <v>1</v>
      </c>
      <c r="AK10" s="16" t="s">
        <v>30</v>
      </c>
      <c r="AL10" s="17"/>
      <c r="AM10" s="23"/>
    </row>
    <row r="11" spans="1:44" ht="20.25" x14ac:dyDescent="0.4">
      <c r="A11" s="41" t="s">
        <v>76</v>
      </c>
      <c r="B11" s="42">
        <v>-6</v>
      </c>
      <c r="C11" s="42">
        <v>3</v>
      </c>
      <c r="D11" s="42">
        <v>17</v>
      </c>
      <c r="E11" s="41" t="s">
        <v>30</v>
      </c>
      <c r="F11" s="43"/>
      <c r="G11" s="43">
        <f>C10-C9</f>
        <v>-2</v>
      </c>
      <c r="H11" s="43"/>
      <c r="I11" s="43">
        <f>C11-C9</f>
        <v>-4</v>
      </c>
      <c r="J11" s="43"/>
      <c r="K11" s="43">
        <f>C11-C10</f>
        <v>-2</v>
      </c>
      <c r="L11" s="43"/>
      <c r="M11" s="43">
        <f>C12-C9</f>
        <v>-2</v>
      </c>
      <c r="N11" s="43"/>
      <c r="O11" s="43">
        <f>G12*I10-G10*I12</f>
        <v>-64</v>
      </c>
      <c r="P11" s="43"/>
      <c r="Q11" s="43">
        <f>G11*O11</f>
        <v>128</v>
      </c>
      <c r="R11" s="43">
        <f>I11*O11</f>
        <v>256</v>
      </c>
      <c r="S11" s="43"/>
      <c r="T11" s="43">
        <f>M11*O11</f>
        <v>128</v>
      </c>
      <c r="U11" s="43"/>
      <c r="V11" s="43"/>
      <c r="W11" s="43">
        <f>G11*I11</f>
        <v>8</v>
      </c>
      <c r="X11" s="43">
        <f>W13/G13/I13</f>
        <v>0.2667852642561041</v>
      </c>
      <c r="Y11" s="43"/>
      <c r="Z11" s="43"/>
      <c r="AA11" s="43"/>
      <c r="AC11" s="29"/>
      <c r="AD11" s="16" t="s">
        <v>2</v>
      </c>
      <c r="AE11" s="16" t="s">
        <v>28</v>
      </c>
      <c r="AF11" s="16">
        <f t="shared" si="0"/>
        <v>-6</v>
      </c>
      <c r="AG11" s="16" t="s">
        <v>29</v>
      </c>
      <c r="AH11" s="16">
        <f t="shared" si="1"/>
        <v>3</v>
      </c>
      <c r="AI11" s="16" t="s">
        <v>29</v>
      </c>
      <c r="AJ11" s="16">
        <f t="shared" si="2"/>
        <v>17</v>
      </c>
      <c r="AK11" s="16" t="s">
        <v>30</v>
      </c>
      <c r="AL11" s="17"/>
      <c r="AM11" s="23"/>
    </row>
    <row r="12" spans="1:44" ht="20.25" x14ac:dyDescent="0.4">
      <c r="A12" s="41" t="s">
        <v>77</v>
      </c>
      <c r="B12" s="42">
        <v>-2</v>
      </c>
      <c r="C12" s="42">
        <v>5</v>
      </c>
      <c r="D12" s="42">
        <v>13</v>
      </c>
      <c r="E12" s="41" t="s">
        <v>30</v>
      </c>
      <c r="F12" s="43"/>
      <c r="G12" s="43">
        <f>D10-D9</f>
        <v>0</v>
      </c>
      <c r="H12" s="43"/>
      <c r="I12" s="43">
        <f>D11-D9</f>
        <v>16</v>
      </c>
      <c r="J12" s="43"/>
      <c r="K12" s="43">
        <f>D11-D10</f>
        <v>16</v>
      </c>
      <c r="L12" s="43"/>
      <c r="M12" s="43">
        <f>D12-D9</f>
        <v>12</v>
      </c>
      <c r="N12" s="43"/>
      <c r="O12" s="43">
        <f>G10*I11-G11*I10</f>
        <v>-10</v>
      </c>
      <c r="P12" s="43" t="s">
        <v>97</v>
      </c>
      <c r="Q12" s="43">
        <f>G12*O12</f>
        <v>0</v>
      </c>
      <c r="R12" s="43">
        <f>I12*O12</f>
        <v>-160</v>
      </c>
      <c r="S12" s="43"/>
      <c r="T12" s="43">
        <f>M12*O12</f>
        <v>-120</v>
      </c>
      <c r="U12" s="43" t="s">
        <v>98</v>
      </c>
      <c r="V12" s="43"/>
      <c r="W12" s="43">
        <f>G12*I12</f>
        <v>0</v>
      </c>
      <c r="X12" s="43" t="s">
        <v>99</v>
      </c>
      <c r="Y12" s="43"/>
      <c r="Z12" s="42" t="s">
        <v>59</v>
      </c>
      <c r="AA12" s="42">
        <f>1/3*AA9*U13</f>
        <v>-36.000000000000007</v>
      </c>
      <c r="AC12" s="29"/>
      <c r="AD12" s="16" t="s">
        <v>3</v>
      </c>
      <c r="AE12" s="16" t="s">
        <v>28</v>
      </c>
      <c r="AF12" s="16">
        <f t="shared" si="0"/>
        <v>-2</v>
      </c>
      <c r="AG12" s="16" t="s">
        <v>29</v>
      </c>
      <c r="AH12" s="16">
        <f t="shared" si="1"/>
        <v>5</v>
      </c>
      <c r="AI12" s="16" t="s">
        <v>29</v>
      </c>
      <c r="AJ12" s="16">
        <f t="shared" si="2"/>
        <v>13</v>
      </c>
      <c r="AK12" s="16" t="s">
        <v>30</v>
      </c>
      <c r="AL12" s="17"/>
      <c r="AM12" s="23"/>
    </row>
    <row r="13" spans="1:44" ht="20.25" thickBot="1" x14ac:dyDescent="0.45">
      <c r="A13" s="40" t="s">
        <v>100</v>
      </c>
      <c r="B13" s="40"/>
      <c r="C13" s="40"/>
      <c r="D13" s="40"/>
      <c r="E13" s="40"/>
      <c r="F13" s="40"/>
      <c r="G13" s="40">
        <f>SQRT(G10*G10+G11*G11+G12*G12)</f>
        <v>4.4721359549995796</v>
      </c>
      <c r="H13" s="40"/>
      <c r="I13" s="40">
        <f>SQRT(I10*I10+I11*I11+I12*I12)</f>
        <v>16.763054614240211</v>
      </c>
      <c r="J13" s="40"/>
      <c r="K13" s="40"/>
      <c r="L13" s="40"/>
      <c r="M13" s="40"/>
      <c r="N13" s="40"/>
      <c r="O13" s="40">
        <f>SQRT(O10*O10+O11*O11+O12*O12)</f>
        <v>72.249567472753768</v>
      </c>
      <c r="P13" s="40">
        <f>O13*O13</f>
        <v>5219.9999999999991</v>
      </c>
      <c r="Q13" s="40">
        <f>SUM(Q10:Q12)</f>
        <v>0</v>
      </c>
      <c r="R13" s="40">
        <f>SUM(R10:R12)</f>
        <v>0</v>
      </c>
      <c r="S13" s="40"/>
      <c r="T13" s="40">
        <f>SUM(T10:T12)</f>
        <v>-216</v>
      </c>
      <c r="U13" s="45">
        <f>T13/O13</f>
        <v>-2.9896372747346391</v>
      </c>
      <c r="V13" s="40"/>
      <c r="W13" s="40">
        <f>SUM(W10:W12)</f>
        <v>20</v>
      </c>
      <c r="X13" s="40">
        <f>SQRT(1-X11*X11)</f>
        <v>0.96375599753039187</v>
      </c>
      <c r="Y13" s="40"/>
      <c r="Z13" s="40"/>
      <c r="AA13" s="40"/>
      <c r="AC13" s="29"/>
      <c r="AD13" s="16"/>
      <c r="AE13" s="16"/>
      <c r="AF13" s="16"/>
      <c r="AG13" s="16"/>
      <c r="AH13" s="16"/>
      <c r="AI13" s="16"/>
      <c r="AJ13" s="16"/>
      <c r="AK13" s="16"/>
      <c r="AL13" s="17"/>
      <c r="AM13" s="23"/>
    </row>
    <row r="14" spans="1:44" ht="20.25" thickBot="1" x14ac:dyDescent="0.45">
      <c r="AC14" s="27" t="s">
        <v>34</v>
      </c>
      <c r="AD14" s="24" t="s">
        <v>31</v>
      </c>
      <c r="AE14" s="25"/>
      <c r="AF14" s="25"/>
      <c r="AG14" s="25"/>
      <c r="AH14" s="25"/>
      <c r="AI14" s="25"/>
      <c r="AJ14" s="25"/>
      <c r="AK14" s="25"/>
      <c r="AL14" s="24"/>
      <c r="AM14" s="26"/>
    </row>
    <row r="15" spans="1:44" ht="19.5" customHeight="1" x14ac:dyDescent="0.35">
      <c r="AR15" s="46" t="s">
        <v>101</v>
      </c>
    </row>
    <row r="16" spans="1:44" ht="19.5" customHeight="1" thickBot="1" x14ac:dyDescent="0.3"/>
    <row r="17" spans="1:44" ht="19.5" x14ac:dyDescent="0.4">
      <c r="AC17" s="28"/>
      <c r="AD17" s="19" t="s">
        <v>33</v>
      </c>
      <c r="AE17" s="20"/>
      <c r="AF17" s="20"/>
      <c r="AG17" s="20"/>
      <c r="AH17" s="20"/>
      <c r="AI17" s="20"/>
      <c r="AJ17" s="20"/>
      <c r="AK17" s="20"/>
      <c r="AL17" s="21"/>
      <c r="AM17" s="22"/>
    </row>
    <row r="18" spans="1:44" ht="20.25" thickBot="1" x14ac:dyDescent="0.4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C18" s="29"/>
      <c r="AD18" s="18" t="s">
        <v>32</v>
      </c>
      <c r="AE18" s="16"/>
      <c r="AF18" s="16"/>
      <c r="AG18" s="16"/>
      <c r="AH18" s="16"/>
      <c r="AI18" s="16"/>
      <c r="AJ18" s="16"/>
      <c r="AK18" s="16"/>
      <c r="AL18" s="17"/>
      <c r="AM18" s="23"/>
    </row>
    <row r="19" spans="1:44" ht="20.25" x14ac:dyDescent="0.4">
      <c r="A19" s="41" t="s">
        <v>74</v>
      </c>
      <c r="B19" s="42">
        <v>-5</v>
      </c>
      <c r="C19" s="42">
        <v>5</v>
      </c>
      <c r="D19" s="42">
        <v>1</v>
      </c>
      <c r="E19" s="41" t="s">
        <v>30</v>
      </c>
      <c r="F19" s="43"/>
      <c r="G19" s="43" t="s">
        <v>4</v>
      </c>
      <c r="H19" s="43"/>
      <c r="I19" s="43" t="s">
        <v>6</v>
      </c>
      <c r="J19" s="43"/>
      <c r="K19" s="43" t="s">
        <v>8</v>
      </c>
      <c r="L19" s="43"/>
      <c r="M19" s="43" t="s">
        <v>7</v>
      </c>
      <c r="N19" s="43"/>
      <c r="O19" s="43" t="s">
        <v>90</v>
      </c>
      <c r="P19" s="43"/>
      <c r="Q19" s="43" t="s">
        <v>91</v>
      </c>
      <c r="R19" s="43" t="s">
        <v>92</v>
      </c>
      <c r="S19" s="43"/>
      <c r="T19" s="43" t="s">
        <v>93</v>
      </c>
      <c r="U19" s="43"/>
      <c r="V19" s="43"/>
      <c r="W19" s="43" t="s">
        <v>94</v>
      </c>
      <c r="X19" s="43"/>
      <c r="Y19" s="43"/>
      <c r="Z19" s="43" t="s">
        <v>95</v>
      </c>
      <c r="AA19" s="44">
        <f>0.5*G23*I23*X23</f>
        <v>27</v>
      </c>
      <c r="AC19" s="29"/>
      <c r="AD19" s="16" t="s">
        <v>0</v>
      </c>
      <c r="AE19" s="16" t="s">
        <v>28</v>
      </c>
      <c r="AF19" s="16">
        <f>B19</f>
        <v>-5</v>
      </c>
      <c r="AG19" s="16" t="s">
        <v>29</v>
      </c>
      <c r="AH19" s="16">
        <f>C19</f>
        <v>5</v>
      </c>
      <c r="AI19" s="16" t="s">
        <v>29</v>
      </c>
      <c r="AJ19" s="16">
        <f>D19</f>
        <v>1</v>
      </c>
      <c r="AK19" s="16" t="s">
        <v>30</v>
      </c>
      <c r="AL19" s="17"/>
      <c r="AM19" s="23"/>
    </row>
    <row r="20" spans="1:44" ht="20.25" x14ac:dyDescent="0.4">
      <c r="A20" s="41" t="s">
        <v>75</v>
      </c>
      <c r="B20" s="42">
        <v>-1</v>
      </c>
      <c r="C20" s="42">
        <v>3</v>
      </c>
      <c r="D20" s="42">
        <v>1</v>
      </c>
      <c r="E20" s="41" t="s">
        <v>30</v>
      </c>
      <c r="F20" s="43"/>
      <c r="G20" s="43">
        <f>B20-B19</f>
        <v>4</v>
      </c>
      <c r="H20" s="43"/>
      <c r="I20" s="43">
        <f>B21-B19</f>
        <v>3</v>
      </c>
      <c r="J20" s="43"/>
      <c r="K20" s="43">
        <f>B21-B20</f>
        <v>-1</v>
      </c>
      <c r="L20" s="43"/>
      <c r="M20" s="43">
        <f>B22-B19</f>
        <v>7</v>
      </c>
      <c r="N20" s="43"/>
      <c r="O20" s="43">
        <f>G21*I22-G22*I21</f>
        <v>-24</v>
      </c>
      <c r="P20" s="43"/>
      <c r="Q20" s="43">
        <f>G20*O20</f>
        <v>-96</v>
      </c>
      <c r="R20" s="43">
        <f>I20*O20</f>
        <v>-72</v>
      </c>
      <c r="S20" s="43"/>
      <c r="T20" s="43">
        <f>M20*O20</f>
        <v>-168</v>
      </c>
      <c r="U20" s="43"/>
      <c r="V20" s="43"/>
      <c r="W20" s="43">
        <f>G20*I20</f>
        <v>12</v>
      </c>
      <c r="X20" s="43" t="s">
        <v>96</v>
      </c>
      <c r="Y20" s="43"/>
      <c r="Z20" s="43"/>
      <c r="AA20" s="43"/>
      <c r="AC20" s="29"/>
      <c r="AD20" s="16" t="s">
        <v>1</v>
      </c>
      <c r="AE20" s="16" t="s">
        <v>28</v>
      </c>
      <c r="AF20" s="16">
        <f t="shared" ref="AF20:AF22" si="3">B20</f>
        <v>-1</v>
      </c>
      <c r="AG20" s="16" t="s">
        <v>29</v>
      </c>
      <c r="AH20" s="16">
        <f t="shared" ref="AH20:AH22" si="4">C20</f>
        <v>3</v>
      </c>
      <c r="AI20" s="16" t="s">
        <v>29</v>
      </c>
      <c r="AJ20" s="16">
        <f t="shared" ref="AJ20:AJ22" si="5">D20</f>
        <v>1</v>
      </c>
      <c r="AK20" s="16" t="s">
        <v>30</v>
      </c>
      <c r="AL20" s="17"/>
      <c r="AM20" s="23"/>
    </row>
    <row r="21" spans="1:44" ht="20.25" x14ac:dyDescent="0.4">
      <c r="A21" s="41" t="s">
        <v>76</v>
      </c>
      <c r="B21" s="42">
        <v>-2</v>
      </c>
      <c r="C21" s="42">
        <v>5</v>
      </c>
      <c r="D21" s="42">
        <v>13</v>
      </c>
      <c r="E21" s="41" t="s">
        <v>30</v>
      </c>
      <c r="F21" s="43"/>
      <c r="G21" s="43">
        <f>C20-C19</f>
        <v>-2</v>
      </c>
      <c r="H21" s="43"/>
      <c r="I21" s="43">
        <f>C21-C19</f>
        <v>0</v>
      </c>
      <c r="J21" s="43"/>
      <c r="K21" s="43">
        <f>C21-C20</f>
        <v>2</v>
      </c>
      <c r="L21" s="43"/>
      <c r="M21" s="43">
        <f>C22-C19</f>
        <v>2</v>
      </c>
      <c r="N21" s="43"/>
      <c r="O21" s="43">
        <f>G22*I20-G20*I22</f>
        <v>-48</v>
      </c>
      <c r="P21" s="43"/>
      <c r="Q21" s="43">
        <f>G21*O21</f>
        <v>96</v>
      </c>
      <c r="R21" s="43">
        <f>I21*O21</f>
        <v>0</v>
      </c>
      <c r="S21" s="43"/>
      <c r="T21" s="43">
        <f>M21*O21</f>
        <v>-96</v>
      </c>
      <c r="U21" s="43"/>
      <c r="V21" s="43"/>
      <c r="W21" s="43">
        <f>G21*I21</f>
        <v>0</v>
      </c>
      <c r="X21" s="43">
        <f>W23/G23/I23</f>
        <v>0.21693045781865619</v>
      </c>
      <c r="Y21" s="43"/>
      <c r="Z21" s="43"/>
      <c r="AA21" s="43"/>
      <c r="AC21" s="29"/>
      <c r="AD21" s="16" t="s">
        <v>2</v>
      </c>
      <c r="AE21" s="16" t="s">
        <v>28</v>
      </c>
      <c r="AF21" s="16">
        <f t="shared" si="3"/>
        <v>-2</v>
      </c>
      <c r="AG21" s="16" t="s">
        <v>29</v>
      </c>
      <c r="AH21" s="16">
        <f t="shared" si="4"/>
        <v>5</v>
      </c>
      <c r="AI21" s="16" t="s">
        <v>29</v>
      </c>
      <c r="AJ21" s="16">
        <f t="shared" si="5"/>
        <v>13</v>
      </c>
      <c r="AK21" s="16" t="s">
        <v>30</v>
      </c>
      <c r="AL21" s="17"/>
      <c r="AM21" s="23"/>
    </row>
    <row r="22" spans="1:44" ht="20.25" x14ac:dyDescent="0.4">
      <c r="A22" s="41" t="s">
        <v>77</v>
      </c>
      <c r="B22" s="42">
        <v>2</v>
      </c>
      <c r="C22" s="42">
        <v>7</v>
      </c>
      <c r="D22" s="42">
        <v>9</v>
      </c>
      <c r="E22" s="41" t="s">
        <v>30</v>
      </c>
      <c r="F22" s="43"/>
      <c r="G22" s="43">
        <f>D20-D19</f>
        <v>0</v>
      </c>
      <c r="H22" s="43"/>
      <c r="I22" s="43">
        <f>D21-D19</f>
        <v>12</v>
      </c>
      <c r="J22" s="43"/>
      <c r="K22" s="43">
        <f>D21-D20</f>
        <v>12</v>
      </c>
      <c r="L22" s="43"/>
      <c r="M22" s="43">
        <f>D22-D19</f>
        <v>8</v>
      </c>
      <c r="N22" s="43"/>
      <c r="O22" s="43">
        <f>G20*I21-G21*I20</f>
        <v>6</v>
      </c>
      <c r="P22" s="43" t="s">
        <v>97</v>
      </c>
      <c r="Q22" s="43">
        <f>G22*O22</f>
        <v>0</v>
      </c>
      <c r="R22" s="43">
        <f>I22*O22</f>
        <v>72</v>
      </c>
      <c r="S22" s="43"/>
      <c r="T22" s="43">
        <f>M22*O22</f>
        <v>48</v>
      </c>
      <c r="U22" s="43" t="s">
        <v>98</v>
      </c>
      <c r="V22" s="43"/>
      <c r="W22" s="43">
        <f>G22*I22</f>
        <v>0</v>
      </c>
      <c r="X22" s="43" t="s">
        <v>99</v>
      </c>
      <c r="Y22" s="43"/>
      <c r="Z22" s="42" t="s">
        <v>59</v>
      </c>
      <c r="AA22" s="42">
        <f>1/3*AA19*U23</f>
        <v>-36</v>
      </c>
      <c r="AC22" s="29"/>
      <c r="AD22" s="16" t="s">
        <v>3</v>
      </c>
      <c r="AE22" s="16" t="s">
        <v>28</v>
      </c>
      <c r="AF22" s="16">
        <f t="shared" si="3"/>
        <v>2</v>
      </c>
      <c r="AG22" s="16" t="s">
        <v>29</v>
      </c>
      <c r="AH22" s="16">
        <f t="shared" si="4"/>
        <v>7</v>
      </c>
      <c r="AI22" s="16" t="s">
        <v>29</v>
      </c>
      <c r="AJ22" s="16">
        <f t="shared" si="5"/>
        <v>9</v>
      </c>
      <c r="AK22" s="16" t="s">
        <v>30</v>
      </c>
      <c r="AL22" s="17"/>
      <c r="AM22" s="23"/>
    </row>
    <row r="23" spans="1:44" ht="20.25" thickBot="1" x14ac:dyDescent="0.45">
      <c r="A23" s="40" t="s">
        <v>102</v>
      </c>
      <c r="B23" s="40"/>
      <c r="C23" s="40"/>
      <c r="D23" s="40"/>
      <c r="E23" s="40"/>
      <c r="F23" s="40"/>
      <c r="G23" s="40">
        <f>SQRT(G20*G20+G21*G21+G22*G22)</f>
        <v>4.4721359549995796</v>
      </c>
      <c r="H23" s="40"/>
      <c r="I23" s="40">
        <f>SQRT(I20*I20+I21*I21+I22*I22)</f>
        <v>12.369316876852981</v>
      </c>
      <c r="J23" s="40"/>
      <c r="K23" s="40"/>
      <c r="L23" s="40"/>
      <c r="M23" s="40"/>
      <c r="N23" s="40"/>
      <c r="O23" s="40">
        <f>SQRT(O20*O20+O21*O21+O22*O22)</f>
        <v>54</v>
      </c>
      <c r="P23" s="40">
        <f>O23*O23</f>
        <v>2916</v>
      </c>
      <c r="Q23" s="40">
        <f>SUM(Q20:Q22)</f>
        <v>0</v>
      </c>
      <c r="R23" s="40">
        <f>SUM(R20:R22)</f>
        <v>0</v>
      </c>
      <c r="S23" s="40"/>
      <c r="T23" s="40">
        <f>SUM(T20:T22)</f>
        <v>-216</v>
      </c>
      <c r="U23" s="45">
        <f>T23/O23</f>
        <v>-4</v>
      </c>
      <c r="V23" s="40"/>
      <c r="W23" s="40">
        <f>SUM(W20:W22)</f>
        <v>12</v>
      </c>
      <c r="X23" s="40">
        <f>SQRT(1-X21*X21)</f>
        <v>0.97618706018395274</v>
      </c>
      <c r="Y23" s="40"/>
      <c r="Z23" s="40"/>
      <c r="AA23" s="40"/>
      <c r="AC23" s="29"/>
      <c r="AD23" s="16"/>
      <c r="AE23" s="16"/>
      <c r="AF23" s="16"/>
      <c r="AG23" s="16"/>
      <c r="AH23" s="16"/>
      <c r="AI23" s="16"/>
      <c r="AJ23" s="16"/>
      <c r="AK23" s="16"/>
      <c r="AL23" s="17"/>
      <c r="AM23" s="23"/>
    </row>
    <row r="24" spans="1:44" ht="20.25" thickBot="1" x14ac:dyDescent="0.45">
      <c r="AC24" s="27" t="s">
        <v>35</v>
      </c>
      <c r="AD24" s="24" t="s">
        <v>31</v>
      </c>
      <c r="AE24" s="25"/>
      <c r="AF24" s="25"/>
      <c r="AG24" s="25"/>
      <c r="AH24" s="25"/>
      <c r="AI24" s="25"/>
      <c r="AJ24" s="25"/>
      <c r="AK24" s="25"/>
      <c r="AL24" s="24"/>
      <c r="AM24" s="26"/>
    </row>
    <row r="25" spans="1:44" ht="19.5" x14ac:dyDescent="0.4">
      <c r="AC25" s="30"/>
      <c r="AD25" s="17"/>
      <c r="AE25" s="16"/>
      <c r="AF25" s="16"/>
      <c r="AG25" s="16"/>
      <c r="AH25" s="16"/>
      <c r="AI25" s="16"/>
      <c r="AJ25" s="16"/>
      <c r="AK25" s="16"/>
      <c r="AL25" s="17"/>
      <c r="AM25" s="17"/>
      <c r="AR25" s="46" t="s">
        <v>101</v>
      </c>
    </row>
    <row r="26" spans="1:44" ht="20.25" thickBot="1" x14ac:dyDescent="0.45">
      <c r="AC26" s="30"/>
      <c r="AD26" s="17"/>
      <c r="AE26" s="16"/>
      <c r="AF26" s="16"/>
      <c r="AG26" s="16"/>
      <c r="AH26" s="16"/>
      <c r="AI26" s="16"/>
      <c r="AJ26" s="16"/>
      <c r="AK26" s="16"/>
      <c r="AL26" s="17"/>
      <c r="AM26" s="17"/>
    </row>
    <row r="27" spans="1:44" ht="19.5" x14ac:dyDescent="0.4">
      <c r="AC27" s="28"/>
      <c r="AD27" s="19" t="s">
        <v>33</v>
      </c>
      <c r="AE27" s="20"/>
      <c r="AF27" s="20"/>
      <c r="AG27" s="20"/>
      <c r="AH27" s="20"/>
      <c r="AI27" s="20"/>
      <c r="AJ27" s="20"/>
      <c r="AK27" s="20"/>
      <c r="AL27" s="21"/>
      <c r="AM27" s="22"/>
    </row>
    <row r="28" spans="1:44" ht="19.5" customHeight="1" thickBot="1" x14ac:dyDescent="0.4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C28" s="29"/>
      <c r="AD28" s="18" t="s">
        <v>32</v>
      </c>
      <c r="AE28" s="16"/>
      <c r="AF28" s="16"/>
      <c r="AG28" s="16"/>
      <c r="AH28" s="16"/>
      <c r="AI28" s="16"/>
      <c r="AJ28" s="16"/>
      <c r="AK28" s="16"/>
      <c r="AL28" s="17"/>
      <c r="AM28" s="23"/>
    </row>
    <row r="29" spans="1:44" ht="20.25" x14ac:dyDescent="0.4">
      <c r="A29" s="41" t="s">
        <v>74</v>
      </c>
      <c r="B29" s="42">
        <v>-1</v>
      </c>
      <c r="C29" s="42">
        <v>3</v>
      </c>
      <c r="D29" s="42">
        <v>1</v>
      </c>
      <c r="E29" s="41" t="s">
        <v>30</v>
      </c>
      <c r="F29" s="43"/>
      <c r="G29" s="43" t="s">
        <v>4</v>
      </c>
      <c r="H29" s="43"/>
      <c r="I29" s="43" t="s">
        <v>6</v>
      </c>
      <c r="J29" s="43"/>
      <c r="K29" s="43" t="s">
        <v>8</v>
      </c>
      <c r="L29" s="43"/>
      <c r="M29" s="43" t="s">
        <v>7</v>
      </c>
      <c r="N29" s="43"/>
      <c r="O29" s="43" t="s">
        <v>90</v>
      </c>
      <c r="P29" s="43"/>
      <c r="Q29" s="43" t="s">
        <v>91</v>
      </c>
      <c r="R29" s="43" t="s">
        <v>92</v>
      </c>
      <c r="S29" s="43"/>
      <c r="T29" s="43" t="s">
        <v>93</v>
      </c>
      <c r="U29" s="43"/>
      <c r="V29" s="43"/>
      <c r="W29" s="43" t="s">
        <v>94</v>
      </c>
      <c r="X29" s="43"/>
      <c r="Y29" s="43"/>
      <c r="Z29" s="43" t="s">
        <v>95</v>
      </c>
      <c r="AA29" s="44">
        <f>0.5*G33*I33*X33</f>
        <v>20.999999999999996</v>
      </c>
      <c r="AC29" s="29"/>
      <c r="AD29" s="16" t="s">
        <v>0</v>
      </c>
      <c r="AE29" s="16" t="s">
        <v>28</v>
      </c>
      <c r="AF29" s="16">
        <f>B29</f>
        <v>-1</v>
      </c>
      <c r="AG29" s="16" t="s">
        <v>29</v>
      </c>
      <c r="AH29" s="16">
        <f>C29</f>
        <v>3</v>
      </c>
      <c r="AI29" s="16" t="s">
        <v>29</v>
      </c>
      <c r="AJ29" s="16">
        <f>D29</f>
        <v>1</v>
      </c>
      <c r="AK29" s="16" t="s">
        <v>30</v>
      </c>
      <c r="AL29" s="17"/>
      <c r="AM29" s="23"/>
    </row>
    <row r="30" spans="1:44" ht="20.25" x14ac:dyDescent="0.4">
      <c r="A30" s="41" t="s">
        <v>75</v>
      </c>
      <c r="B30" s="42">
        <v>3</v>
      </c>
      <c r="C30" s="42">
        <v>1</v>
      </c>
      <c r="D30" s="42">
        <v>1</v>
      </c>
      <c r="E30" s="41" t="s">
        <v>30</v>
      </c>
      <c r="F30" s="43"/>
      <c r="G30" s="43">
        <f>B30-B29</f>
        <v>4</v>
      </c>
      <c r="H30" s="43"/>
      <c r="I30" s="43">
        <f>B31-B29</f>
        <v>3</v>
      </c>
      <c r="J30" s="43"/>
      <c r="K30" s="43">
        <f>B31-B30</f>
        <v>-1</v>
      </c>
      <c r="L30" s="43"/>
      <c r="M30" s="43">
        <f>B32-B29</f>
        <v>7</v>
      </c>
      <c r="N30" s="43"/>
      <c r="O30" s="43">
        <f>G31*I32-G32*I31</f>
        <v>-16</v>
      </c>
      <c r="P30" s="43"/>
      <c r="Q30" s="43">
        <f>G30*O30</f>
        <v>-64</v>
      </c>
      <c r="R30" s="43">
        <f>I30*O30</f>
        <v>-48</v>
      </c>
      <c r="S30" s="43"/>
      <c r="T30" s="43">
        <f>M30*O30</f>
        <v>-112</v>
      </c>
      <c r="U30" s="43"/>
      <c r="V30" s="43"/>
      <c r="W30" s="43">
        <f>G30*I30</f>
        <v>12</v>
      </c>
      <c r="X30" s="43" t="s">
        <v>96</v>
      </c>
      <c r="Y30" s="43"/>
      <c r="Z30" s="43"/>
      <c r="AA30" s="43"/>
      <c r="AC30" s="29"/>
      <c r="AD30" s="16" t="s">
        <v>1</v>
      </c>
      <c r="AE30" s="16" t="s">
        <v>28</v>
      </c>
      <c r="AF30" s="16">
        <f t="shared" ref="AF30:AF32" si="6">B30</f>
        <v>3</v>
      </c>
      <c r="AG30" s="16" t="s">
        <v>29</v>
      </c>
      <c r="AH30" s="16">
        <f t="shared" ref="AH30:AH32" si="7">C30</f>
        <v>1</v>
      </c>
      <c r="AI30" s="16" t="s">
        <v>29</v>
      </c>
      <c r="AJ30" s="16">
        <f t="shared" ref="AJ30:AJ32" si="8">D30</f>
        <v>1</v>
      </c>
      <c r="AK30" s="16" t="s">
        <v>30</v>
      </c>
      <c r="AL30" s="17"/>
      <c r="AM30" s="23"/>
    </row>
    <row r="31" spans="1:44" ht="20.25" x14ac:dyDescent="0.4">
      <c r="A31" s="41" t="s">
        <v>76</v>
      </c>
      <c r="B31" s="42">
        <v>2</v>
      </c>
      <c r="C31" s="42">
        <v>7</v>
      </c>
      <c r="D31" s="42">
        <v>9</v>
      </c>
      <c r="E31" s="41" t="s">
        <v>30</v>
      </c>
      <c r="F31" s="43"/>
      <c r="G31" s="43">
        <f>C30-C29</f>
        <v>-2</v>
      </c>
      <c r="H31" s="43"/>
      <c r="I31" s="43">
        <f>C31-C29</f>
        <v>4</v>
      </c>
      <c r="J31" s="43"/>
      <c r="K31" s="43">
        <f>C31-C30</f>
        <v>6</v>
      </c>
      <c r="L31" s="43"/>
      <c r="M31" s="43">
        <f>C32-C29</f>
        <v>6</v>
      </c>
      <c r="N31" s="43"/>
      <c r="O31" s="43">
        <f>G32*I30-G30*I32</f>
        <v>-32</v>
      </c>
      <c r="P31" s="43"/>
      <c r="Q31" s="43">
        <f>G31*O31</f>
        <v>64</v>
      </c>
      <c r="R31" s="43">
        <f>I31*O31</f>
        <v>-128</v>
      </c>
      <c r="S31" s="43"/>
      <c r="T31" s="43">
        <f>M31*O31</f>
        <v>-192</v>
      </c>
      <c r="U31" s="43"/>
      <c r="V31" s="43"/>
      <c r="W31" s="43">
        <f>G31*I31</f>
        <v>-8</v>
      </c>
      <c r="X31" s="43">
        <f>W33/G33/I33</f>
        <v>9.4809092627995445E-2</v>
      </c>
      <c r="Y31" s="43"/>
      <c r="Z31" s="43"/>
      <c r="AA31" s="43"/>
      <c r="AC31" s="29"/>
      <c r="AD31" s="16" t="s">
        <v>2</v>
      </c>
      <c r="AE31" s="16" t="s">
        <v>28</v>
      </c>
      <c r="AF31" s="16">
        <f t="shared" si="6"/>
        <v>2</v>
      </c>
      <c r="AG31" s="16" t="s">
        <v>29</v>
      </c>
      <c r="AH31" s="16">
        <f t="shared" si="7"/>
        <v>7</v>
      </c>
      <c r="AI31" s="16" t="s">
        <v>29</v>
      </c>
      <c r="AJ31" s="16">
        <f t="shared" si="8"/>
        <v>9</v>
      </c>
      <c r="AK31" s="16" t="s">
        <v>30</v>
      </c>
      <c r="AL31" s="17"/>
      <c r="AM31" s="23"/>
    </row>
    <row r="32" spans="1:44" ht="20.25" x14ac:dyDescent="0.4">
      <c r="A32" s="41" t="s">
        <v>77</v>
      </c>
      <c r="B32" s="42">
        <v>6</v>
      </c>
      <c r="C32" s="42">
        <v>9</v>
      </c>
      <c r="D32" s="42">
        <v>5</v>
      </c>
      <c r="E32" s="41" t="s">
        <v>30</v>
      </c>
      <c r="F32" s="43"/>
      <c r="G32" s="43">
        <f>D30-D29</f>
        <v>0</v>
      </c>
      <c r="H32" s="43"/>
      <c r="I32" s="43">
        <f>D31-D29</f>
        <v>8</v>
      </c>
      <c r="J32" s="43"/>
      <c r="K32" s="43">
        <f>D31-D30</f>
        <v>8</v>
      </c>
      <c r="L32" s="43"/>
      <c r="M32" s="43">
        <f>D32-D29</f>
        <v>4</v>
      </c>
      <c r="N32" s="43"/>
      <c r="O32" s="43">
        <f>G30*I31-G31*I30</f>
        <v>22</v>
      </c>
      <c r="P32" s="43" t="s">
        <v>97</v>
      </c>
      <c r="Q32" s="43">
        <f>G32*O32</f>
        <v>0</v>
      </c>
      <c r="R32" s="43">
        <f>I32*O32</f>
        <v>176</v>
      </c>
      <c r="S32" s="43"/>
      <c r="T32" s="43">
        <f>M32*O32</f>
        <v>88</v>
      </c>
      <c r="U32" s="43" t="s">
        <v>98</v>
      </c>
      <c r="V32" s="43"/>
      <c r="W32" s="43">
        <f>G32*I32</f>
        <v>0</v>
      </c>
      <c r="X32" s="43" t="s">
        <v>99</v>
      </c>
      <c r="Y32" s="43"/>
      <c r="Z32" s="42" t="s">
        <v>59</v>
      </c>
      <c r="AA32" s="42">
        <f>1/3*AA29*U33</f>
        <v>-35.999999999999993</v>
      </c>
      <c r="AC32" s="29"/>
      <c r="AD32" s="16" t="s">
        <v>3</v>
      </c>
      <c r="AE32" s="16" t="s">
        <v>28</v>
      </c>
      <c r="AF32" s="16">
        <f t="shared" si="6"/>
        <v>6</v>
      </c>
      <c r="AG32" s="16" t="s">
        <v>29</v>
      </c>
      <c r="AH32" s="16">
        <f t="shared" si="7"/>
        <v>9</v>
      </c>
      <c r="AI32" s="16" t="s">
        <v>29</v>
      </c>
      <c r="AJ32" s="16">
        <f t="shared" si="8"/>
        <v>5</v>
      </c>
      <c r="AK32" s="16" t="s">
        <v>30</v>
      </c>
      <c r="AL32" s="17"/>
      <c r="AM32" s="23"/>
    </row>
    <row r="33" spans="1:44" ht="20.25" thickBot="1" x14ac:dyDescent="0.45">
      <c r="A33" s="40" t="s">
        <v>103</v>
      </c>
      <c r="B33" s="40"/>
      <c r="C33" s="40"/>
      <c r="D33" s="40"/>
      <c r="E33" s="40"/>
      <c r="F33" s="40"/>
      <c r="G33" s="40">
        <f>SQRT(G30*G30+G31*G31+G32*G32)</f>
        <v>4.4721359549995796</v>
      </c>
      <c r="H33" s="40"/>
      <c r="I33" s="40">
        <f>SQRT(I30*I30+I31*I31+I32*I32)</f>
        <v>9.4339811320566032</v>
      </c>
      <c r="J33" s="40"/>
      <c r="K33" s="40"/>
      <c r="L33" s="40"/>
      <c r="M33" s="40"/>
      <c r="N33" s="40"/>
      <c r="O33" s="40">
        <f>SQRT(O30*O30+O31*O31+O32*O32)</f>
        <v>42</v>
      </c>
      <c r="P33" s="40">
        <f>O33*O33</f>
        <v>1764</v>
      </c>
      <c r="Q33" s="40">
        <f>SUM(Q30:Q32)</f>
        <v>0</v>
      </c>
      <c r="R33" s="40">
        <f>SUM(R30:R32)</f>
        <v>0</v>
      </c>
      <c r="S33" s="40"/>
      <c r="T33" s="40">
        <f>SUM(T30:T32)</f>
        <v>-216</v>
      </c>
      <c r="U33" s="45">
        <f>T33/O33</f>
        <v>-5.1428571428571432</v>
      </c>
      <c r="V33" s="40"/>
      <c r="W33" s="40">
        <f>SUM(W30:W32)</f>
        <v>4</v>
      </c>
      <c r="X33" s="40">
        <f>SQRT(1-X31*X31)</f>
        <v>0.9954954725939521</v>
      </c>
      <c r="Y33" s="40"/>
      <c r="Z33" s="40"/>
      <c r="AA33" s="40"/>
      <c r="AC33" s="29"/>
      <c r="AD33" s="16"/>
      <c r="AE33" s="16"/>
      <c r="AF33" s="16"/>
      <c r="AG33" s="16"/>
      <c r="AH33" s="16"/>
      <c r="AI33" s="16"/>
      <c r="AJ33" s="16"/>
      <c r="AK33" s="16"/>
      <c r="AL33" s="17"/>
      <c r="AM33" s="23"/>
    </row>
    <row r="34" spans="1:44" ht="19.5" customHeight="1" thickBot="1" x14ac:dyDescent="0.45">
      <c r="AC34" s="27" t="s">
        <v>37</v>
      </c>
      <c r="AD34" s="24" t="s">
        <v>31</v>
      </c>
      <c r="AE34" s="25"/>
      <c r="AF34" s="25"/>
      <c r="AG34" s="25"/>
      <c r="AH34" s="25"/>
      <c r="AI34" s="25"/>
      <c r="AJ34" s="25"/>
      <c r="AK34" s="25"/>
      <c r="AL34" s="24"/>
      <c r="AM34" s="26"/>
    </row>
    <row r="35" spans="1:44" ht="19.5" customHeight="1" x14ac:dyDescent="0.35">
      <c r="AR35" s="46" t="s">
        <v>101</v>
      </c>
    </row>
    <row r="36" spans="1:44" ht="19.5" customHeight="1" thickBot="1" x14ac:dyDescent="0.3"/>
    <row r="37" spans="1:44" ht="19.5" customHeight="1" x14ac:dyDescent="0.4">
      <c r="AC37" s="28"/>
      <c r="AD37" s="19" t="s">
        <v>33</v>
      </c>
      <c r="AE37" s="20"/>
      <c r="AF37" s="20"/>
      <c r="AG37" s="20"/>
      <c r="AH37" s="20"/>
      <c r="AI37" s="20"/>
      <c r="AJ37" s="20"/>
      <c r="AK37" s="20"/>
      <c r="AL37" s="21"/>
      <c r="AM37" s="22"/>
    </row>
    <row r="38" spans="1:44" ht="19.5" customHeight="1" thickBot="1" x14ac:dyDescent="0.4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C38" s="29"/>
      <c r="AD38" s="18" t="s">
        <v>32</v>
      </c>
      <c r="AE38" s="16"/>
      <c r="AF38" s="16"/>
      <c r="AG38" s="16"/>
      <c r="AH38" s="16"/>
      <c r="AI38" s="16"/>
      <c r="AJ38" s="16"/>
      <c r="AK38" s="16"/>
      <c r="AL38" s="17"/>
      <c r="AM38" s="23"/>
    </row>
    <row r="39" spans="1:44" ht="20.25" x14ac:dyDescent="0.4">
      <c r="A39" s="41" t="s">
        <v>74</v>
      </c>
      <c r="B39" s="42">
        <v>3</v>
      </c>
      <c r="C39" s="42">
        <v>1</v>
      </c>
      <c r="D39" s="42">
        <v>1</v>
      </c>
      <c r="E39" s="41" t="s">
        <v>30</v>
      </c>
      <c r="F39" s="43"/>
      <c r="G39" s="43" t="s">
        <v>4</v>
      </c>
      <c r="H39" s="43"/>
      <c r="I39" s="43" t="s">
        <v>6</v>
      </c>
      <c r="J39" s="43"/>
      <c r="K39" s="43" t="s">
        <v>8</v>
      </c>
      <c r="L39" s="43"/>
      <c r="M39" s="43" t="s">
        <v>7</v>
      </c>
      <c r="N39" s="43"/>
      <c r="O39" s="43" t="s">
        <v>90</v>
      </c>
      <c r="P39" s="43"/>
      <c r="Q39" s="43" t="s">
        <v>91</v>
      </c>
      <c r="R39" s="43" t="s">
        <v>92</v>
      </c>
      <c r="S39" s="43"/>
      <c r="T39" s="43" t="s">
        <v>93</v>
      </c>
      <c r="U39" s="43"/>
      <c r="V39" s="43"/>
      <c r="W39" s="43" t="s">
        <v>94</v>
      </c>
      <c r="X39" s="43"/>
      <c r="Y39" s="43"/>
      <c r="Z39" s="43" t="s">
        <v>95</v>
      </c>
      <c r="AA39" s="44">
        <f>0.5*G43*I43*X43</f>
        <v>20.999999999999996</v>
      </c>
      <c r="AC39" s="29"/>
      <c r="AD39" s="16" t="s">
        <v>0</v>
      </c>
      <c r="AE39" s="16" t="s">
        <v>28</v>
      </c>
      <c r="AF39" s="16">
        <f>B39</f>
        <v>3</v>
      </c>
      <c r="AG39" s="16" t="s">
        <v>29</v>
      </c>
      <c r="AH39" s="16">
        <f>C39</f>
        <v>1</v>
      </c>
      <c r="AI39" s="16" t="s">
        <v>29</v>
      </c>
      <c r="AJ39" s="16">
        <f>D39</f>
        <v>1</v>
      </c>
      <c r="AK39" s="16" t="s">
        <v>30</v>
      </c>
      <c r="AL39" s="17"/>
      <c r="AM39" s="23"/>
    </row>
    <row r="40" spans="1:44" ht="20.25" x14ac:dyDescent="0.4">
      <c r="A40" s="41" t="s">
        <v>75</v>
      </c>
      <c r="B40" s="42">
        <v>7</v>
      </c>
      <c r="C40" s="42">
        <v>-1</v>
      </c>
      <c r="D40" s="42">
        <v>1</v>
      </c>
      <c r="E40" s="41" t="s">
        <v>30</v>
      </c>
      <c r="F40" s="43"/>
      <c r="G40" s="43">
        <f>B40-B39</f>
        <v>4</v>
      </c>
      <c r="H40" s="43"/>
      <c r="I40" s="43">
        <f>B41-B39</f>
        <v>3</v>
      </c>
      <c r="J40" s="43"/>
      <c r="K40" s="43">
        <f>B41-B40</f>
        <v>-1</v>
      </c>
      <c r="L40" s="43"/>
      <c r="M40" s="43">
        <f>B42-B39</f>
        <v>7</v>
      </c>
      <c r="N40" s="43"/>
      <c r="O40" s="43">
        <f>G41*I42-G42*I41</f>
        <v>-8</v>
      </c>
      <c r="P40" s="43"/>
      <c r="Q40" s="43">
        <f>G40*O40</f>
        <v>-32</v>
      </c>
      <c r="R40" s="43">
        <f>I40*O40</f>
        <v>-24</v>
      </c>
      <c r="S40" s="43"/>
      <c r="T40" s="43">
        <f>M40*O40</f>
        <v>-56</v>
      </c>
      <c r="U40" s="43"/>
      <c r="V40" s="43"/>
      <c r="W40" s="43">
        <f>G40*I40</f>
        <v>12</v>
      </c>
      <c r="X40" s="43" t="s">
        <v>96</v>
      </c>
      <c r="Y40" s="43"/>
      <c r="Z40" s="43"/>
      <c r="AA40" s="43"/>
      <c r="AC40" s="29"/>
      <c r="AD40" s="16" t="s">
        <v>1</v>
      </c>
      <c r="AE40" s="16" t="s">
        <v>28</v>
      </c>
      <c r="AF40" s="16">
        <f t="shared" ref="AF40:AF42" si="9">B40</f>
        <v>7</v>
      </c>
      <c r="AG40" s="16" t="s">
        <v>29</v>
      </c>
      <c r="AH40" s="16">
        <f t="shared" ref="AH40:AH42" si="10">C40</f>
        <v>-1</v>
      </c>
      <c r="AI40" s="16" t="s">
        <v>29</v>
      </c>
      <c r="AJ40" s="16">
        <f t="shared" ref="AJ40:AJ42" si="11">D40</f>
        <v>1</v>
      </c>
      <c r="AK40" s="16" t="s">
        <v>30</v>
      </c>
      <c r="AL40" s="17"/>
      <c r="AM40" s="23"/>
    </row>
    <row r="41" spans="1:44" ht="20.25" x14ac:dyDescent="0.4">
      <c r="A41" s="41" t="s">
        <v>76</v>
      </c>
      <c r="B41" s="42">
        <v>6</v>
      </c>
      <c r="C41" s="42">
        <v>9</v>
      </c>
      <c r="D41" s="42">
        <v>5</v>
      </c>
      <c r="E41" s="41" t="s">
        <v>30</v>
      </c>
      <c r="F41" s="43"/>
      <c r="G41" s="43">
        <f>C40-C39</f>
        <v>-2</v>
      </c>
      <c r="H41" s="43"/>
      <c r="I41" s="43">
        <f>C41-C39</f>
        <v>8</v>
      </c>
      <c r="J41" s="43"/>
      <c r="K41" s="43">
        <f>C41-C40</f>
        <v>10</v>
      </c>
      <c r="L41" s="43"/>
      <c r="M41" s="43">
        <f>C42-C39</f>
        <v>10</v>
      </c>
      <c r="N41" s="43"/>
      <c r="O41" s="43">
        <f>G42*I40-G40*I42</f>
        <v>-16</v>
      </c>
      <c r="P41" s="43"/>
      <c r="Q41" s="43">
        <f>G41*O41</f>
        <v>32</v>
      </c>
      <c r="R41" s="43">
        <f>I41*O41</f>
        <v>-128</v>
      </c>
      <c r="S41" s="43"/>
      <c r="T41" s="43">
        <f>M41*O41</f>
        <v>-160</v>
      </c>
      <c r="U41" s="43"/>
      <c r="V41" s="43"/>
      <c r="W41" s="43">
        <f>G41*I41</f>
        <v>-16</v>
      </c>
      <c r="X41" s="43">
        <f>W43/G43/I43</f>
        <v>-9.4809092627995445E-2</v>
      </c>
      <c r="Y41" s="43"/>
      <c r="Z41" s="43"/>
      <c r="AA41" s="43"/>
      <c r="AC41" s="29"/>
      <c r="AD41" s="16" t="s">
        <v>2</v>
      </c>
      <c r="AE41" s="16" t="s">
        <v>28</v>
      </c>
      <c r="AF41" s="16">
        <f t="shared" si="9"/>
        <v>6</v>
      </c>
      <c r="AG41" s="16" t="s">
        <v>29</v>
      </c>
      <c r="AH41" s="16">
        <f t="shared" si="10"/>
        <v>9</v>
      </c>
      <c r="AI41" s="16" t="s">
        <v>29</v>
      </c>
      <c r="AJ41" s="16">
        <f t="shared" si="11"/>
        <v>5</v>
      </c>
      <c r="AK41" s="16" t="s">
        <v>30</v>
      </c>
      <c r="AL41" s="17"/>
      <c r="AM41" s="23"/>
    </row>
    <row r="42" spans="1:44" ht="20.25" x14ac:dyDescent="0.4">
      <c r="A42" s="41" t="s">
        <v>77</v>
      </c>
      <c r="B42" s="42">
        <v>10</v>
      </c>
      <c r="C42" s="42">
        <v>11</v>
      </c>
      <c r="D42" s="42">
        <v>1</v>
      </c>
      <c r="E42" s="41" t="s">
        <v>30</v>
      </c>
      <c r="F42" s="43"/>
      <c r="G42" s="43">
        <f>D40-D39</f>
        <v>0</v>
      </c>
      <c r="H42" s="43"/>
      <c r="I42" s="43">
        <f>D41-D39</f>
        <v>4</v>
      </c>
      <c r="J42" s="43"/>
      <c r="K42" s="43">
        <f>D41-D40</f>
        <v>4</v>
      </c>
      <c r="L42" s="43"/>
      <c r="M42" s="43">
        <f>D42-D39</f>
        <v>0</v>
      </c>
      <c r="N42" s="43"/>
      <c r="O42" s="43">
        <f>G40*I41-G41*I40</f>
        <v>38</v>
      </c>
      <c r="P42" s="43" t="s">
        <v>97</v>
      </c>
      <c r="Q42" s="43">
        <f>G42*O42</f>
        <v>0</v>
      </c>
      <c r="R42" s="43">
        <f>I42*O42</f>
        <v>152</v>
      </c>
      <c r="S42" s="43"/>
      <c r="T42" s="43">
        <f>M42*O42</f>
        <v>0</v>
      </c>
      <c r="U42" s="43" t="s">
        <v>98</v>
      </c>
      <c r="V42" s="43"/>
      <c r="W42" s="43">
        <f>G42*I42</f>
        <v>0</v>
      </c>
      <c r="X42" s="43" t="s">
        <v>99</v>
      </c>
      <c r="Y42" s="43"/>
      <c r="Z42" s="42" t="s">
        <v>59</v>
      </c>
      <c r="AA42" s="42">
        <f>1/3*AA39*U43</f>
        <v>-35.999999999999993</v>
      </c>
      <c r="AC42" s="29"/>
      <c r="AD42" s="16" t="s">
        <v>3</v>
      </c>
      <c r="AE42" s="16" t="s">
        <v>28</v>
      </c>
      <c r="AF42" s="16">
        <f t="shared" si="9"/>
        <v>10</v>
      </c>
      <c r="AG42" s="16" t="s">
        <v>29</v>
      </c>
      <c r="AH42" s="16">
        <f t="shared" si="10"/>
        <v>11</v>
      </c>
      <c r="AI42" s="16" t="s">
        <v>29</v>
      </c>
      <c r="AJ42" s="16">
        <f t="shared" si="11"/>
        <v>1</v>
      </c>
      <c r="AK42" s="16" t="s">
        <v>30</v>
      </c>
      <c r="AL42" s="17"/>
      <c r="AM42" s="23"/>
    </row>
    <row r="43" spans="1:44" ht="20.25" thickBot="1" x14ac:dyDescent="0.45">
      <c r="A43" s="40" t="s">
        <v>104</v>
      </c>
      <c r="B43" s="40"/>
      <c r="C43" s="40"/>
      <c r="D43" s="40"/>
      <c r="E43" s="40"/>
      <c r="F43" s="40"/>
      <c r="G43" s="40">
        <f>SQRT(G40*G40+G41*G41+G42*G42)</f>
        <v>4.4721359549995796</v>
      </c>
      <c r="H43" s="40"/>
      <c r="I43" s="40">
        <f>SQRT(I40*I40+I41*I41+I42*I42)</f>
        <v>9.4339811320566032</v>
      </c>
      <c r="J43" s="40"/>
      <c r="K43" s="40"/>
      <c r="L43" s="40"/>
      <c r="M43" s="40"/>
      <c r="N43" s="40"/>
      <c r="O43" s="40">
        <f>SQRT(O40*O40+O41*O41+O42*O42)</f>
        <v>42</v>
      </c>
      <c r="P43" s="40">
        <f>O43*O43</f>
        <v>1764</v>
      </c>
      <c r="Q43" s="40">
        <f>SUM(Q40:Q42)</f>
        <v>0</v>
      </c>
      <c r="R43" s="40">
        <f>SUM(R40:R42)</f>
        <v>0</v>
      </c>
      <c r="S43" s="40"/>
      <c r="T43" s="40">
        <f>SUM(T40:T42)</f>
        <v>-216</v>
      </c>
      <c r="U43" s="45">
        <f>T43/O43</f>
        <v>-5.1428571428571432</v>
      </c>
      <c r="V43" s="40"/>
      <c r="W43" s="40">
        <f>SUM(W40:W42)</f>
        <v>-4</v>
      </c>
      <c r="X43" s="40">
        <f>SQRT(1-X41*X41)</f>
        <v>0.9954954725939521</v>
      </c>
      <c r="Y43" s="40"/>
      <c r="Z43" s="40"/>
      <c r="AA43" s="40"/>
      <c r="AC43" s="29"/>
      <c r="AD43" s="16"/>
      <c r="AE43" s="16"/>
      <c r="AF43" s="16"/>
      <c r="AG43" s="16"/>
      <c r="AH43" s="16"/>
      <c r="AI43" s="16"/>
      <c r="AJ43" s="16"/>
      <c r="AK43" s="16"/>
      <c r="AL43" s="17"/>
      <c r="AM43" s="23"/>
    </row>
    <row r="44" spans="1:44" ht="19.5" customHeight="1" thickBot="1" x14ac:dyDescent="0.45">
      <c r="AC44" s="27" t="s">
        <v>36</v>
      </c>
      <c r="AD44" s="24" t="s">
        <v>31</v>
      </c>
      <c r="AE44" s="25"/>
      <c r="AF44" s="25"/>
      <c r="AG44" s="25"/>
      <c r="AH44" s="25"/>
      <c r="AI44" s="25"/>
      <c r="AJ44" s="25"/>
      <c r="AK44" s="25"/>
      <c r="AL44" s="24"/>
      <c r="AM44" s="26"/>
    </row>
    <row r="45" spans="1:44" ht="19.5" customHeight="1" x14ac:dyDescent="0.35">
      <c r="AR45" s="46" t="s">
        <v>101</v>
      </c>
    </row>
    <row r="46" spans="1:44" ht="19.5" customHeight="1" thickBot="1" x14ac:dyDescent="0.3"/>
    <row r="47" spans="1:44" ht="19.5" customHeight="1" x14ac:dyDescent="0.4">
      <c r="H47" s="35"/>
      <c r="J47" s="35"/>
      <c r="AC47" s="28"/>
      <c r="AD47" s="19" t="s">
        <v>33</v>
      </c>
      <c r="AE47" s="20"/>
      <c r="AF47" s="20"/>
      <c r="AG47" s="20"/>
      <c r="AH47" s="20"/>
      <c r="AI47" s="20"/>
      <c r="AJ47" s="20"/>
      <c r="AK47" s="20"/>
      <c r="AL47" s="21"/>
      <c r="AM47" s="22"/>
    </row>
    <row r="48" spans="1:44" ht="19.5" customHeight="1" thickBot="1" x14ac:dyDescent="0.4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C48" s="29"/>
      <c r="AD48" s="18" t="s">
        <v>32</v>
      </c>
      <c r="AE48" s="16"/>
      <c r="AF48" s="16"/>
      <c r="AG48" s="16"/>
      <c r="AH48" s="16"/>
      <c r="AI48" s="16"/>
      <c r="AJ48" s="16"/>
      <c r="AK48" s="16"/>
      <c r="AL48" s="17"/>
      <c r="AM48" s="23"/>
    </row>
    <row r="49" spans="1:44" ht="20.25" x14ac:dyDescent="0.4">
      <c r="A49" s="41" t="s">
        <v>74</v>
      </c>
      <c r="B49" s="42">
        <v>7</v>
      </c>
      <c r="C49" s="42">
        <v>-1</v>
      </c>
      <c r="D49" s="42">
        <v>1</v>
      </c>
      <c r="E49" s="41" t="s">
        <v>30</v>
      </c>
      <c r="F49" s="43"/>
      <c r="G49" s="43" t="s">
        <v>4</v>
      </c>
      <c r="H49" s="43"/>
      <c r="I49" s="43" t="s">
        <v>6</v>
      </c>
      <c r="J49" s="43"/>
      <c r="K49" s="43" t="s">
        <v>8</v>
      </c>
      <c r="L49" s="43"/>
      <c r="M49" s="43" t="s">
        <v>7</v>
      </c>
      <c r="N49" s="43"/>
      <c r="O49" s="43" t="s">
        <v>90</v>
      </c>
      <c r="P49" s="43"/>
      <c r="Q49" s="43" t="s">
        <v>91</v>
      </c>
      <c r="R49" s="43" t="s">
        <v>92</v>
      </c>
      <c r="S49" s="43"/>
      <c r="T49" s="43" t="s">
        <v>93</v>
      </c>
      <c r="U49" s="43"/>
      <c r="V49" s="43"/>
      <c r="W49" s="43" t="s">
        <v>94</v>
      </c>
      <c r="X49" s="43"/>
      <c r="Y49" s="43"/>
      <c r="Z49" s="43" t="s">
        <v>95</v>
      </c>
      <c r="AA49" s="44">
        <f>0.5*G53*I53*X53</f>
        <v>26.999999999999996</v>
      </c>
      <c r="AC49" s="29"/>
      <c r="AD49" s="16" t="s">
        <v>0</v>
      </c>
      <c r="AE49" s="16" t="s">
        <v>28</v>
      </c>
      <c r="AF49" s="16">
        <f>B49</f>
        <v>7</v>
      </c>
      <c r="AG49" s="16" t="s">
        <v>29</v>
      </c>
      <c r="AH49" s="16">
        <f>C49</f>
        <v>-1</v>
      </c>
      <c r="AI49" s="16" t="s">
        <v>29</v>
      </c>
      <c r="AJ49" s="16">
        <f>D49</f>
        <v>1</v>
      </c>
      <c r="AK49" s="16" t="s">
        <v>30</v>
      </c>
      <c r="AL49" s="17"/>
      <c r="AM49" s="23"/>
    </row>
    <row r="50" spans="1:44" ht="20.25" x14ac:dyDescent="0.4">
      <c r="A50" s="41" t="s">
        <v>75</v>
      </c>
      <c r="B50" s="42">
        <v>11</v>
      </c>
      <c r="C50" s="42">
        <v>-3</v>
      </c>
      <c r="D50" s="42">
        <v>1</v>
      </c>
      <c r="E50" s="41" t="s">
        <v>30</v>
      </c>
      <c r="F50" s="43"/>
      <c r="G50" s="43">
        <f>B50-B49</f>
        <v>4</v>
      </c>
      <c r="H50" s="43"/>
      <c r="I50" s="43">
        <f>B51-B49</f>
        <v>-9</v>
      </c>
      <c r="J50" s="43"/>
      <c r="K50" s="43">
        <f>B51-B50</f>
        <v>-13</v>
      </c>
      <c r="L50" s="43"/>
      <c r="M50" s="43">
        <f>B52-B49</f>
        <v>-5</v>
      </c>
      <c r="N50" s="43"/>
      <c r="O50" s="43">
        <f>G51*I52-G52*I51</f>
        <v>-24</v>
      </c>
      <c r="P50" s="43"/>
      <c r="Q50" s="43">
        <f>G50*O50</f>
        <v>-96</v>
      </c>
      <c r="R50" s="43">
        <f>I50*O50</f>
        <v>216</v>
      </c>
      <c r="S50" s="43"/>
      <c r="T50" s="43">
        <f>M50*O50</f>
        <v>120</v>
      </c>
      <c r="U50" s="43"/>
      <c r="V50" s="43"/>
      <c r="W50" s="43">
        <f>G50*I50</f>
        <v>-36</v>
      </c>
      <c r="X50" s="43" t="s">
        <v>96</v>
      </c>
      <c r="Y50" s="43"/>
      <c r="Z50" s="43"/>
      <c r="AA50" s="43"/>
      <c r="AC50" s="29"/>
      <c r="AD50" s="16" t="s">
        <v>1</v>
      </c>
      <c r="AE50" s="16" t="s">
        <v>28</v>
      </c>
      <c r="AF50" s="16">
        <f t="shared" ref="AF50:AF52" si="12">B50</f>
        <v>11</v>
      </c>
      <c r="AG50" s="16" t="s">
        <v>29</v>
      </c>
      <c r="AH50" s="16">
        <f t="shared" ref="AH50:AH52" si="13">C50</f>
        <v>-3</v>
      </c>
      <c r="AI50" s="16" t="s">
        <v>29</v>
      </c>
      <c r="AJ50" s="16">
        <f t="shared" ref="AJ50:AJ52" si="14">D50</f>
        <v>1</v>
      </c>
      <c r="AK50" s="16" t="s">
        <v>30</v>
      </c>
      <c r="AL50" s="17"/>
      <c r="AM50" s="23"/>
    </row>
    <row r="51" spans="1:44" ht="20.25" x14ac:dyDescent="0.4">
      <c r="A51" s="41" t="s">
        <v>76</v>
      </c>
      <c r="B51" s="42">
        <v>-2</v>
      </c>
      <c r="C51" s="42">
        <v>5</v>
      </c>
      <c r="D51" s="42">
        <v>13</v>
      </c>
      <c r="E51" s="41" t="s">
        <v>30</v>
      </c>
      <c r="F51" s="43"/>
      <c r="G51" s="43">
        <f>C50-C49</f>
        <v>-2</v>
      </c>
      <c r="H51" s="43"/>
      <c r="I51" s="43">
        <f>C51-C49</f>
        <v>6</v>
      </c>
      <c r="J51" s="43"/>
      <c r="K51" s="43">
        <f>C51-C50</f>
        <v>8</v>
      </c>
      <c r="L51" s="43"/>
      <c r="M51" s="43">
        <f>C52-C49</f>
        <v>8</v>
      </c>
      <c r="N51" s="43"/>
      <c r="O51" s="43">
        <f>G52*I50-G50*I52</f>
        <v>-48</v>
      </c>
      <c r="P51" s="43"/>
      <c r="Q51" s="43">
        <f>G51*O51</f>
        <v>96</v>
      </c>
      <c r="R51" s="43">
        <f>I51*O51</f>
        <v>-288</v>
      </c>
      <c r="S51" s="43"/>
      <c r="T51" s="43">
        <f>M51*O51</f>
        <v>-384</v>
      </c>
      <c r="U51" s="43"/>
      <c r="V51" s="43"/>
      <c r="W51" s="43">
        <f>G51*I51</f>
        <v>-12</v>
      </c>
      <c r="X51" s="43">
        <f>W53/G53/I53</f>
        <v>-0.66436383882991978</v>
      </c>
      <c r="Y51" s="43"/>
      <c r="Z51" s="43"/>
      <c r="AA51" s="43"/>
      <c r="AC51" s="29"/>
      <c r="AD51" s="16" t="s">
        <v>2</v>
      </c>
      <c r="AE51" s="16" t="s">
        <v>28</v>
      </c>
      <c r="AF51" s="16">
        <f t="shared" si="12"/>
        <v>-2</v>
      </c>
      <c r="AG51" s="16" t="s">
        <v>29</v>
      </c>
      <c r="AH51" s="16">
        <f t="shared" si="13"/>
        <v>5</v>
      </c>
      <c r="AI51" s="16" t="s">
        <v>29</v>
      </c>
      <c r="AJ51" s="16">
        <f t="shared" si="14"/>
        <v>13</v>
      </c>
      <c r="AK51" s="16" t="s">
        <v>30</v>
      </c>
      <c r="AL51" s="17"/>
      <c r="AM51" s="23"/>
    </row>
    <row r="52" spans="1:44" ht="20.25" x14ac:dyDescent="0.4">
      <c r="A52" s="41" t="s">
        <v>77</v>
      </c>
      <c r="B52" s="42">
        <v>2</v>
      </c>
      <c r="C52" s="42">
        <v>7</v>
      </c>
      <c r="D52" s="42">
        <v>9</v>
      </c>
      <c r="E52" s="41" t="s">
        <v>30</v>
      </c>
      <c r="F52" s="43"/>
      <c r="G52" s="43">
        <f>D50-D49</f>
        <v>0</v>
      </c>
      <c r="H52" s="43"/>
      <c r="I52" s="43">
        <f>D51-D49</f>
        <v>12</v>
      </c>
      <c r="J52" s="43"/>
      <c r="K52" s="43">
        <f>D51-D50</f>
        <v>12</v>
      </c>
      <c r="L52" s="43"/>
      <c r="M52" s="43">
        <f>D52-D49</f>
        <v>8</v>
      </c>
      <c r="N52" s="43"/>
      <c r="O52" s="43">
        <f>G50*I51-G51*I50</f>
        <v>6</v>
      </c>
      <c r="P52" s="43" t="s">
        <v>97</v>
      </c>
      <c r="Q52" s="43">
        <f>G52*O52</f>
        <v>0</v>
      </c>
      <c r="R52" s="43">
        <f>I52*O52</f>
        <v>72</v>
      </c>
      <c r="S52" s="43"/>
      <c r="T52" s="43">
        <f>M52*O52</f>
        <v>48</v>
      </c>
      <c r="U52" s="43" t="s">
        <v>98</v>
      </c>
      <c r="V52" s="43"/>
      <c r="W52" s="43">
        <f>G52*I52</f>
        <v>0</v>
      </c>
      <c r="X52" s="43" t="s">
        <v>99</v>
      </c>
      <c r="Y52" s="43"/>
      <c r="Z52" s="42" t="s">
        <v>59</v>
      </c>
      <c r="AA52" s="42">
        <f>1/3*AA49*U53</f>
        <v>-35.999999999999993</v>
      </c>
      <c r="AC52" s="29"/>
      <c r="AD52" s="16" t="s">
        <v>3</v>
      </c>
      <c r="AE52" s="16" t="s">
        <v>28</v>
      </c>
      <c r="AF52" s="16">
        <f t="shared" si="12"/>
        <v>2</v>
      </c>
      <c r="AG52" s="16" t="s">
        <v>29</v>
      </c>
      <c r="AH52" s="16">
        <f t="shared" si="13"/>
        <v>7</v>
      </c>
      <c r="AI52" s="16" t="s">
        <v>29</v>
      </c>
      <c r="AJ52" s="16">
        <f t="shared" si="14"/>
        <v>9</v>
      </c>
      <c r="AK52" s="16" t="s">
        <v>30</v>
      </c>
      <c r="AL52" s="17"/>
      <c r="AM52" s="23"/>
    </row>
    <row r="53" spans="1:44" ht="20.25" thickBot="1" x14ac:dyDescent="0.45">
      <c r="A53" s="40" t="s">
        <v>105</v>
      </c>
      <c r="B53" s="40"/>
      <c r="C53" s="40"/>
      <c r="D53" s="40"/>
      <c r="E53" s="40"/>
      <c r="F53" s="40"/>
      <c r="G53" s="40">
        <f>SQRT(G50*G50+G51*G51+G52*G52)</f>
        <v>4.4721359549995796</v>
      </c>
      <c r="H53" s="40"/>
      <c r="I53" s="40">
        <f>SQRT(I50*I50+I51*I51+I52*I52)</f>
        <v>16.15549442140351</v>
      </c>
      <c r="J53" s="40"/>
      <c r="K53" s="40"/>
      <c r="L53" s="40"/>
      <c r="M53" s="40"/>
      <c r="N53" s="40"/>
      <c r="O53" s="40">
        <f>SQRT(O50*O50+O51*O51+O52*O52)</f>
        <v>54</v>
      </c>
      <c r="P53" s="40">
        <f>O53*O53</f>
        <v>2916</v>
      </c>
      <c r="Q53" s="40">
        <f>SUM(Q50:Q52)</f>
        <v>0</v>
      </c>
      <c r="R53" s="40">
        <f>SUM(R50:R52)</f>
        <v>0</v>
      </c>
      <c r="S53" s="40"/>
      <c r="T53" s="40">
        <f>SUM(T50:T52)</f>
        <v>-216</v>
      </c>
      <c r="U53" s="45">
        <f>T53/O53</f>
        <v>-4</v>
      </c>
      <c r="V53" s="40"/>
      <c r="W53" s="40">
        <f>SUM(W50:W52)</f>
        <v>-48</v>
      </c>
      <c r="X53" s="40">
        <f>SQRT(1-X51*X51)</f>
        <v>0.74740931868365967</v>
      </c>
      <c r="Y53" s="40"/>
      <c r="Z53" s="40"/>
      <c r="AA53" s="40"/>
      <c r="AC53" s="29"/>
      <c r="AD53" s="16"/>
      <c r="AE53" s="16"/>
      <c r="AF53" s="16"/>
      <c r="AG53" s="16"/>
      <c r="AH53" s="16"/>
      <c r="AI53" s="16"/>
      <c r="AJ53" s="16"/>
      <c r="AK53" s="16"/>
      <c r="AL53" s="17"/>
      <c r="AM53" s="23"/>
    </row>
    <row r="54" spans="1:44" ht="19.5" customHeight="1" thickBot="1" x14ac:dyDescent="0.45">
      <c r="AC54" s="27" t="s">
        <v>38</v>
      </c>
      <c r="AD54" s="24" t="s">
        <v>31</v>
      </c>
      <c r="AE54" s="25"/>
      <c r="AF54" s="25"/>
      <c r="AG54" s="25"/>
      <c r="AH54" s="25"/>
      <c r="AI54" s="25"/>
      <c r="AJ54" s="25"/>
      <c r="AK54" s="25"/>
      <c r="AL54" s="24"/>
      <c r="AM54" s="26"/>
    </row>
    <row r="55" spans="1:44" ht="19.5" customHeight="1" x14ac:dyDescent="0.35">
      <c r="AR55" s="46" t="s">
        <v>101</v>
      </c>
    </row>
    <row r="56" spans="1:44" ht="19.5" customHeight="1" thickBot="1" x14ac:dyDescent="0.3"/>
    <row r="57" spans="1:44" ht="19.5" customHeight="1" x14ac:dyDescent="0.4">
      <c r="AC57" s="28"/>
      <c r="AD57" s="19" t="s">
        <v>33</v>
      </c>
      <c r="AE57" s="20"/>
      <c r="AF57" s="20"/>
      <c r="AG57" s="20"/>
      <c r="AH57" s="20"/>
      <c r="AI57" s="20"/>
      <c r="AJ57" s="20"/>
      <c r="AK57" s="20"/>
      <c r="AL57" s="21"/>
      <c r="AM57" s="22"/>
    </row>
    <row r="58" spans="1:44" ht="19.5" customHeight="1" thickBot="1" x14ac:dyDescent="0.4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C58" s="29"/>
      <c r="AD58" s="18" t="s">
        <v>32</v>
      </c>
      <c r="AE58" s="16"/>
      <c r="AF58" s="16"/>
      <c r="AG58" s="16"/>
      <c r="AH58" s="16"/>
      <c r="AI58" s="16"/>
      <c r="AJ58" s="16"/>
      <c r="AK58" s="16"/>
      <c r="AL58" s="17"/>
      <c r="AM58" s="23"/>
    </row>
    <row r="59" spans="1:44" ht="20.25" x14ac:dyDescent="0.4">
      <c r="A59" s="41" t="s">
        <v>74</v>
      </c>
      <c r="B59" s="42">
        <v>3</v>
      </c>
      <c r="C59" s="42">
        <v>1</v>
      </c>
      <c r="D59" s="42">
        <v>1</v>
      </c>
      <c r="E59" s="41" t="s">
        <v>30</v>
      </c>
      <c r="F59" s="43"/>
      <c r="G59" s="43" t="s">
        <v>4</v>
      </c>
      <c r="H59" s="43"/>
      <c r="I59" s="43" t="s">
        <v>6</v>
      </c>
      <c r="J59" s="43"/>
      <c r="K59" s="43" t="s">
        <v>8</v>
      </c>
      <c r="L59" s="43"/>
      <c r="M59" s="43" t="s">
        <v>7</v>
      </c>
      <c r="N59" s="43"/>
      <c r="O59" s="43" t="s">
        <v>90</v>
      </c>
      <c r="P59" s="43"/>
      <c r="Q59" s="43" t="s">
        <v>91</v>
      </c>
      <c r="R59" s="43" t="s">
        <v>92</v>
      </c>
      <c r="S59" s="43"/>
      <c r="T59" s="43" t="s">
        <v>93</v>
      </c>
      <c r="U59" s="43"/>
      <c r="V59" s="43"/>
      <c r="W59" s="43" t="s">
        <v>94</v>
      </c>
      <c r="X59" s="43"/>
      <c r="Y59" s="43"/>
      <c r="Z59" s="43" t="s">
        <v>95</v>
      </c>
      <c r="AA59" s="44">
        <f>0.5*G63*I63*X63</f>
        <v>21</v>
      </c>
      <c r="AC59" s="29"/>
      <c r="AD59" s="16" t="s">
        <v>0</v>
      </c>
      <c r="AE59" s="16" t="s">
        <v>28</v>
      </c>
      <c r="AF59" s="16">
        <f>B59</f>
        <v>3</v>
      </c>
      <c r="AG59" s="16" t="s">
        <v>29</v>
      </c>
      <c r="AH59" s="16">
        <f>C59</f>
        <v>1</v>
      </c>
      <c r="AI59" s="16" t="s">
        <v>29</v>
      </c>
      <c r="AJ59" s="16">
        <f>D59</f>
        <v>1</v>
      </c>
      <c r="AK59" s="16" t="s">
        <v>30</v>
      </c>
      <c r="AL59" s="17"/>
      <c r="AM59" s="23"/>
    </row>
    <row r="60" spans="1:44" ht="20.25" x14ac:dyDescent="0.4">
      <c r="A60" s="41" t="s">
        <v>75</v>
      </c>
      <c r="B60" s="42">
        <v>7</v>
      </c>
      <c r="C60" s="42">
        <v>-1</v>
      </c>
      <c r="D60" s="42">
        <v>1</v>
      </c>
      <c r="E60" s="41" t="s">
        <v>30</v>
      </c>
      <c r="F60" s="43"/>
      <c r="G60" s="43">
        <f>B60-B59</f>
        <v>4</v>
      </c>
      <c r="H60" s="43"/>
      <c r="I60" s="43">
        <f>B61-B59</f>
        <v>-1</v>
      </c>
      <c r="J60" s="43"/>
      <c r="K60" s="43">
        <f>B61-B60</f>
        <v>-5</v>
      </c>
      <c r="L60" s="43"/>
      <c r="M60" s="43">
        <f>B62-B59</f>
        <v>3</v>
      </c>
      <c r="N60" s="43"/>
      <c r="O60" s="43">
        <f>G61*I62-G62*I61</f>
        <v>-16</v>
      </c>
      <c r="P60" s="43"/>
      <c r="Q60" s="43">
        <f>G60*O60</f>
        <v>-64</v>
      </c>
      <c r="R60" s="43">
        <f>I60*O60</f>
        <v>16</v>
      </c>
      <c r="S60" s="43"/>
      <c r="T60" s="43">
        <f>M60*O60</f>
        <v>-48</v>
      </c>
      <c r="U60" s="43"/>
      <c r="V60" s="43"/>
      <c r="W60" s="43">
        <f>G60*I60</f>
        <v>-4</v>
      </c>
      <c r="X60" s="43" t="s">
        <v>96</v>
      </c>
      <c r="Y60" s="43"/>
      <c r="Z60" s="43"/>
      <c r="AA60" s="43"/>
      <c r="AC60" s="29"/>
      <c r="AD60" s="16" t="s">
        <v>1</v>
      </c>
      <c r="AE60" s="16" t="s">
        <v>28</v>
      </c>
      <c r="AF60" s="16">
        <f t="shared" ref="AF60:AF62" si="15">B60</f>
        <v>7</v>
      </c>
      <c r="AG60" s="16" t="s">
        <v>29</v>
      </c>
      <c r="AH60" s="16">
        <f t="shared" ref="AH60:AH62" si="16">C60</f>
        <v>-1</v>
      </c>
      <c r="AI60" s="16" t="s">
        <v>29</v>
      </c>
      <c r="AJ60" s="16">
        <f t="shared" ref="AJ60:AJ62" si="17">D60</f>
        <v>1</v>
      </c>
      <c r="AK60" s="16" t="s">
        <v>30</v>
      </c>
      <c r="AL60" s="17"/>
      <c r="AM60" s="23"/>
    </row>
    <row r="61" spans="1:44" ht="20.25" x14ac:dyDescent="0.4">
      <c r="A61" s="41" t="s">
        <v>76</v>
      </c>
      <c r="B61" s="42">
        <v>2</v>
      </c>
      <c r="C61" s="42">
        <v>7</v>
      </c>
      <c r="D61" s="42">
        <v>9</v>
      </c>
      <c r="E61" s="41" t="s">
        <v>30</v>
      </c>
      <c r="F61" s="43"/>
      <c r="G61" s="43">
        <f>C60-C59</f>
        <v>-2</v>
      </c>
      <c r="H61" s="43"/>
      <c r="I61" s="43">
        <f>C61-C59</f>
        <v>6</v>
      </c>
      <c r="J61" s="43"/>
      <c r="K61" s="43">
        <f>C61-C60</f>
        <v>8</v>
      </c>
      <c r="L61" s="43"/>
      <c r="M61" s="43">
        <f>C62-C59</f>
        <v>8</v>
      </c>
      <c r="N61" s="43"/>
      <c r="O61" s="43">
        <f>G62*I60-G60*I62</f>
        <v>-32</v>
      </c>
      <c r="P61" s="43"/>
      <c r="Q61" s="43">
        <f>G61*O61</f>
        <v>64</v>
      </c>
      <c r="R61" s="43">
        <f>I61*O61</f>
        <v>-192</v>
      </c>
      <c r="S61" s="43"/>
      <c r="T61" s="43">
        <f>M61*O61</f>
        <v>-256</v>
      </c>
      <c r="U61" s="43"/>
      <c r="V61" s="43"/>
      <c r="W61" s="43">
        <f>G61*I61</f>
        <v>-12</v>
      </c>
      <c r="X61" s="43">
        <f>W63/G63/I63</f>
        <v>-0.35599532759198782</v>
      </c>
      <c r="Y61" s="43"/>
      <c r="Z61" s="43"/>
      <c r="AA61" s="43"/>
      <c r="AC61" s="29"/>
      <c r="AD61" s="16" t="s">
        <v>2</v>
      </c>
      <c r="AE61" s="16" t="s">
        <v>28</v>
      </c>
      <c r="AF61" s="16">
        <f t="shared" si="15"/>
        <v>2</v>
      </c>
      <c r="AG61" s="16" t="s">
        <v>29</v>
      </c>
      <c r="AH61" s="16">
        <f t="shared" si="16"/>
        <v>7</v>
      </c>
      <c r="AI61" s="16" t="s">
        <v>29</v>
      </c>
      <c r="AJ61" s="16">
        <f t="shared" si="17"/>
        <v>9</v>
      </c>
      <c r="AK61" s="16" t="s">
        <v>30</v>
      </c>
      <c r="AL61" s="17"/>
      <c r="AM61" s="23"/>
    </row>
    <row r="62" spans="1:44" ht="20.25" x14ac:dyDescent="0.4">
      <c r="A62" s="41" t="s">
        <v>77</v>
      </c>
      <c r="B62" s="42">
        <v>6</v>
      </c>
      <c r="C62" s="42">
        <v>9</v>
      </c>
      <c r="D62" s="42">
        <v>5</v>
      </c>
      <c r="E62" s="41" t="s">
        <v>30</v>
      </c>
      <c r="F62" s="43"/>
      <c r="G62" s="43">
        <f>D60-D59</f>
        <v>0</v>
      </c>
      <c r="H62" s="43"/>
      <c r="I62" s="43">
        <f>D61-D59</f>
        <v>8</v>
      </c>
      <c r="J62" s="43"/>
      <c r="K62" s="43">
        <f>D61-D60</f>
        <v>8</v>
      </c>
      <c r="L62" s="43"/>
      <c r="M62" s="43">
        <f>D62-D59</f>
        <v>4</v>
      </c>
      <c r="N62" s="43"/>
      <c r="O62" s="43">
        <f>G60*I61-G61*I60</f>
        <v>22</v>
      </c>
      <c r="P62" s="43" t="s">
        <v>97</v>
      </c>
      <c r="Q62" s="43">
        <f>G62*O62</f>
        <v>0</v>
      </c>
      <c r="R62" s="43">
        <f>I62*O62</f>
        <v>176</v>
      </c>
      <c r="S62" s="43"/>
      <c r="T62" s="43">
        <f>M62*O62</f>
        <v>88</v>
      </c>
      <c r="U62" s="43" t="s">
        <v>98</v>
      </c>
      <c r="V62" s="43"/>
      <c r="W62" s="43">
        <f>G62*I62</f>
        <v>0</v>
      </c>
      <c r="X62" s="43" t="s">
        <v>99</v>
      </c>
      <c r="Y62" s="43"/>
      <c r="Z62" s="42" t="s">
        <v>59</v>
      </c>
      <c r="AA62" s="42">
        <f>1/3*AA59*U63</f>
        <v>-36</v>
      </c>
      <c r="AC62" s="29"/>
      <c r="AD62" s="16" t="s">
        <v>3</v>
      </c>
      <c r="AE62" s="16" t="s">
        <v>28</v>
      </c>
      <c r="AF62" s="16">
        <f t="shared" si="15"/>
        <v>6</v>
      </c>
      <c r="AG62" s="16" t="s">
        <v>29</v>
      </c>
      <c r="AH62" s="16">
        <f t="shared" si="16"/>
        <v>9</v>
      </c>
      <c r="AI62" s="16" t="s">
        <v>29</v>
      </c>
      <c r="AJ62" s="16">
        <f t="shared" si="17"/>
        <v>5</v>
      </c>
      <c r="AK62" s="16" t="s">
        <v>30</v>
      </c>
      <c r="AL62" s="17"/>
      <c r="AM62" s="23"/>
    </row>
    <row r="63" spans="1:44" ht="20.25" thickBot="1" x14ac:dyDescent="0.45">
      <c r="A63" s="40"/>
      <c r="B63" s="40"/>
      <c r="C63" s="40"/>
      <c r="D63" s="40"/>
      <c r="E63" s="40"/>
      <c r="F63" s="40"/>
      <c r="G63" s="40">
        <f>SQRT(G60*G60+G61*G61+G62*G62)</f>
        <v>4.4721359549995796</v>
      </c>
      <c r="H63" s="40"/>
      <c r="I63" s="40">
        <f>SQRT(I60*I60+I61*I61+I62*I62)</f>
        <v>10.04987562112089</v>
      </c>
      <c r="J63" s="40"/>
      <c r="K63" s="40"/>
      <c r="L63" s="40"/>
      <c r="M63" s="40"/>
      <c r="N63" s="40"/>
      <c r="O63" s="40">
        <f>SQRT(O60*O60+O61*O61+O62*O62)</f>
        <v>42</v>
      </c>
      <c r="P63" s="40">
        <f>O63*O63</f>
        <v>1764</v>
      </c>
      <c r="Q63" s="40">
        <f>SUM(Q60:Q62)</f>
        <v>0</v>
      </c>
      <c r="R63" s="40">
        <f>SUM(R60:R62)</f>
        <v>0</v>
      </c>
      <c r="S63" s="40"/>
      <c r="T63" s="40">
        <f>SUM(T60:T62)</f>
        <v>-216</v>
      </c>
      <c r="U63" s="45">
        <f>T63/O63</f>
        <v>-5.1428571428571432</v>
      </c>
      <c r="V63" s="40"/>
      <c r="W63" s="40">
        <f>SUM(W60:W62)</f>
        <v>-16</v>
      </c>
      <c r="X63" s="40">
        <f>SQRT(1-X61*X61)</f>
        <v>0.93448773492896808</v>
      </c>
      <c r="Y63" s="40"/>
      <c r="Z63" s="40"/>
      <c r="AA63" s="40"/>
      <c r="AC63" s="29"/>
      <c r="AD63" s="16"/>
      <c r="AE63" s="16"/>
      <c r="AF63" s="16"/>
      <c r="AG63" s="16"/>
      <c r="AH63" s="16"/>
      <c r="AI63" s="16"/>
      <c r="AJ63" s="16"/>
      <c r="AK63" s="16"/>
      <c r="AL63" s="17"/>
      <c r="AM63" s="23"/>
    </row>
    <row r="64" spans="1:44" ht="19.5" customHeight="1" thickBot="1" x14ac:dyDescent="0.45">
      <c r="AC64" s="27" t="s">
        <v>39</v>
      </c>
      <c r="AD64" s="24" t="s">
        <v>31</v>
      </c>
      <c r="AE64" s="25"/>
      <c r="AF64" s="25"/>
      <c r="AG64" s="25"/>
      <c r="AH64" s="25"/>
      <c r="AI64" s="25"/>
      <c r="AJ64" s="25"/>
      <c r="AK64" s="25"/>
      <c r="AL64" s="24"/>
      <c r="AM64" s="26"/>
    </row>
    <row r="65" spans="1:44" ht="19.5" customHeight="1" x14ac:dyDescent="0.35">
      <c r="AR65" s="46" t="s">
        <v>101</v>
      </c>
    </row>
    <row r="66" spans="1:44" ht="19.5" customHeight="1" thickBot="1" x14ac:dyDescent="0.3"/>
    <row r="67" spans="1:44" ht="19.5" customHeight="1" x14ac:dyDescent="0.4">
      <c r="AC67" s="28"/>
      <c r="AD67" s="19" t="s">
        <v>33</v>
      </c>
      <c r="AE67" s="20"/>
      <c r="AF67" s="20"/>
      <c r="AG67" s="20"/>
      <c r="AH67" s="20"/>
      <c r="AI67" s="20"/>
      <c r="AJ67" s="20"/>
      <c r="AK67" s="20"/>
      <c r="AL67" s="21"/>
      <c r="AM67" s="22"/>
    </row>
    <row r="68" spans="1:44" ht="19.5" customHeight="1" thickBot="1" x14ac:dyDescent="0.4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C68" s="29"/>
      <c r="AD68" s="18" t="s">
        <v>32</v>
      </c>
      <c r="AE68" s="16"/>
      <c r="AF68" s="16"/>
      <c r="AG68" s="16"/>
      <c r="AH68" s="16"/>
      <c r="AI68" s="16"/>
      <c r="AJ68" s="16"/>
      <c r="AK68" s="16"/>
      <c r="AL68" s="17"/>
      <c r="AM68" s="23"/>
    </row>
    <row r="69" spans="1:44" ht="20.25" x14ac:dyDescent="0.4">
      <c r="A69" s="41" t="s">
        <v>74</v>
      </c>
      <c r="B69" s="42">
        <v>7</v>
      </c>
      <c r="C69" s="42">
        <v>-1</v>
      </c>
      <c r="D69" s="42">
        <v>1</v>
      </c>
      <c r="E69" s="41" t="s">
        <v>30</v>
      </c>
      <c r="F69" s="43"/>
      <c r="G69" s="43" t="s">
        <v>4</v>
      </c>
      <c r="H69" s="43"/>
      <c r="I69" s="43" t="s">
        <v>6</v>
      </c>
      <c r="J69" s="43"/>
      <c r="K69" s="43" t="s">
        <v>8</v>
      </c>
      <c r="L69" s="43"/>
      <c r="M69" s="43" t="s">
        <v>7</v>
      </c>
      <c r="N69" s="43"/>
      <c r="O69" s="43" t="s">
        <v>90</v>
      </c>
      <c r="P69" s="43"/>
      <c r="Q69" s="43" t="s">
        <v>91</v>
      </c>
      <c r="R69" s="43" t="s">
        <v>92</v>
      </c>
      <c r="S69" s="43"/>
      <c r="T69" s="43" t="s">
        <v>93</v>
      </c>
      <c r="U69" s="43"/>
      <c r="V69" s="43"/>
      <c r="W69" s="43" t="s">
        <v>94</v>
      </c>
      <c r="X69" s="43"/>
      <c r="Y69" s="43"/>
      <c r="Z69" s="43" t="s">
        <v>95</v>
      </c>
      <c r="AA69" s="44">
        <f>0.5*G73*I73*X73</f>
        <v>21</v>
      </c>
      <c r="AC69" s="29"/>
      <c r="AD69" s="16" t="s">
        <v>0</v>
      </c>
      <c r="AE69" s="16" t="s">
        <v>28</v>
      </c>
      <c r="AF69" s="16">
        <f>B69</f>
        <v>7</v>
      </c>
      <c r="AG69" s="16" t="s">
        <v>29</v>
      </c>
      <c r="AH69" s="16">
        <f>C69</f>
        <v>-1</v>
      </c>
      <c r="AI69" s="16" t="s">
        <v>29</v>
      </c>
      <c r="AJ69" s="16">
        <f>D69</f>
        <v>1</v>
      </c>
      <c r="AK69" s="16" t="s">
        <v>30</v>
      </c>
      <c r="AL69" s="17"/>
      <c r="AM69" s="23"/>
    </row>
    <row r="70" spans="1:44" ht="20.25" x14ac:dyDescent="0.4">
      <c r="A70" s="41" t="s">
        <v>75</v>
      </c>
      <c r="B70" s="42">
        <v>11</v>
      </c>
      <c r="C70" s="42">
        <v>-3</v>
      </c>
      <c r="D70" s="42">
        <v>1</v>
      </c>
      <c r="E70" s="41" t="s">
        <v>30</v>
      </c>
      <c r="F70" s="43"/>
      <c r="G70" s="43">
        <f>B70-B69</f>
        <v>4</v>
      </c>
      <c r="H70" s="43"/>
      <c r="I70" s="43">
        <f>B71-B69</f>
        <v>-1</v>
      </c>
      <c r="J70" s="43"/>
      <c r="K70" s="43">
        <f>B71-B70</f>
        <v>-5</v>
      </c>
      <c r="L70" s="43"/>
      <c r="M70" s="43">
        <f>B72-B69</f>
        <v>3</v>
      </c>
      <c r="N70" s="43"/>
      <c r="O70" s="43">
        <f>G71*I72-G72*I71</f>
        <v>-8</v>
      </c>
      <c r="P70" s="43"/>
      <c r="Q70" s="43">
        <f>G70*O70</f>
        <v>-32</v>
      </c>
      <c r="R70" s="43">
        <f>I70*O70</f>
        <v>8</v>
      </c>
      <c r="S70" s="43"/>
      <c r="T70" s="43">
        <f>M70*O70</f>
        <v>-24</v>
      </c>
      <c r="U70" s="43"/>
      <c r="V70" s="43"/>
      <c r="W70" s="43">
        <f>G70*I70</f>
        <v>-4</v>
      </c>
      <c r="X70" s="43" t="s">
        <v>96</v>
      </c>
      <c r="Y70" s="43"/>
      <c r="Z70" s="43"/>
      <c r="AA70" s="43"/>
      <c r="AC70" s="29"/>
      <c r="AD70" s="16" t="s">
        <v>1</v>
      </c>
      <c r="AE70" s="16" t="s">
        <v>28</v>
      </c>
      <c r="AF70" s="16">
        <f t="shared" ref="AF70:AF72" si="18">B70</f>
        <v>11</v>
      </c>
      <c r="AG70" s="16" t="s">
        <v>29</v>
      </c>
      <c r="AH70" s="16">
        <f t="shared" ref="AH70:AH72" si="19">C70</f>
        <v>-3</v>
      </c>
      <c r="AI70" s="16" t="s">
        <v>29</v>
      </c>
      <c r="AJ70" s="16">
        <f t="shared" ref="AJ70:AJ72" si="20">D70</f>
        <v>1</v>
      </c>
      <c r="AK70" s="16" t="s">
        <v>30</v>
      </c>
      <c r="AL70" s="17"/>
      <c r="AM70" s="23"/>
    </row>
    <row r="71" spans="1:44" ht="20.25" x14ac:dyDescent="0.4">
      <c r="A71" s="41" t="s">
        <v>76</v>
      </c>
      <c r="B71" s="42">
        <v>6</v>
      </c>
      <c r="C71" s="42">
        <v>9</v>
      </c>
      <c r="D71" s="42">
        <v>5</v>
      </c>
      <c r="E71" s="41" t="s">
        <v>30</v>
      </c>
      <c r="F71" s="43"/>
      <c r="G71" s="43">
        <f>C70-C69</f>
        <v>-2</v>
      </c>
      <c r="H71" s="43"/>
      <c r="I71" s="43">
        <f>C71-C69</f>
        <v>10</v>
      </c>
      <c r="J71" s="43"/>
      <c r="K71" s="43">
        <f>C71-C70</f>
        <v>12</v>
      </c>
      <c r="L71" s="43"/>
      <c r="M71" s="43">
        <f>C72-C69</f>
        <v>12</v>
      </c>
      <c r="N71" s="43"/>
      <c r="O71" s="43">
        <f>G72*I70-G70*I72</f>
        <v>-16</v>
      </c>
      <c r="P71" s="43"/>
      <c r="Q71" s="43">
        <f>G71*O71</f>
        <v>32</v>
      </c>
      <c r="R71" s="43">
        <f>I71*O71</f>
        <v>-160</v>
      </c>
      <c r="S71" s="43"/>
      <c r="T71" s="43">
        <f>M71*O71</f>
        <v>-192</v>
      </c>
      <c r="U71" s="43"/>
      <c r="V71" s="43"/>
      <c r="W71" s="43">
        <f>G71*I71</f>
        <v>-20</v>
      </c>
      <c r="X71" s="43">
        <f>W73/G73/I73</f>
        <v>-0.49613893835683381</v>
      </c>
      <c r="Y71" s="43"/>
      <c r="Z71" s="43"/>
      <c r="AA71" s="43"/>
      <c r="AC71" s="29"/>
      <c r="AD71" s="16" t="s">
        <v>2</v>
      </c>
      <c r="AE71" s="16" t="s">
        <v>28</v>
      </c>
      <c r="AF71" s="16">
        <f t="shared" si="18"/>
        <v>6</v>
      </c>
      <c r="AG71" s="16" t="s">
        <v>29</v>
      </c>
      <c r="AH71" s="16">
        <f t="shared" si="19"/>
        <v>9</v>
      </c>
      <c r="AI71" s="16" t="s">
        <v>29</v>
      </c>
      <c r="AJ71" s="16">
        <f t="shared" si="20"/>
        <v>5</v>
      </c>
      <c r="AK71" s="16" t="s">
        <v>30</v>
      </c>
      <c r="AL71" s="17"/>
      <c r="AM71" s="23"/>
    </row>
    <row r="72" spans="1:44" ht="20.25" x14ac:dyDescent="0.4">
      <c r="A72" s="41" t="s">
        <v>77</v>
      </c>
      <c r="B72" s="42">
        <v>10</v>
      </c>
      <c r="C72" s="42">
        <v>11</v>
      </c>
      <c r="D72" s="42">
        <v>1</v>
      </c>
      <c r="E72" s="41" t="s">
        <v>30</v>
      </c>
      <c r="F72" s="43"/>
      <c r="G72" s="43">
        <f>D70-D69</f>
        <v>0</v>
      </c>
      <c r="H72" s="43"/>
      <c r="I72" s="43">
        <f>D71-D69</f>
        <v>4</v>
      </c>
      <c r="J72" s="43"/>
      <c r="K72" s="43">
        <f>D71-D70</f>
        <v>4</v>
      </c>
      <c r="L72" s="43"/>
      <c r="M72" s="43">
        <f>D72-D69</f>
        <v>0</v>
      </c>
      <c r="N72" s="43"/>
      <c r="O72" s="43">
        <f>G70*I71-G71*I70</f>
        <v>38</v>
      </c>
      <c r="P72" s="43" t="s">
        <v>97</v>
      </c>
      <c r="Q72" s="43">
        <f>G72*O72</f>
        <v>0</v>
      </c>
      <c r="R72" s="43">
        <f>I72*O72</f>
        <v>152</v>
      </c>
      <c r="S72" s="43"/>
      <c r="T72" s="43">
        <f>M72*O72</f>
        <v>0</v>
      </c>
      <c r="U72" s="43" t="s">
        <v>98</v>
      </c>
      <c r="V72" s="43"/>
      <c r="W72" s="43">
        <f>G72*I72</f>
        <v>0</v>
      </c>
      <c r="X72" s="43" t="s">
        <v>99</v>
      </c>
      <c r="Y72" s="43"/>
      <c r="Z72" s="42" t="s">
        <v>59</v>
      </c>
      <c r="AA72" s="42">
        <f>1/3*AA69*U73</f>
        <v>-36</v>
      </c>
      <c r="AC72" s="29"/>
      <c r="AD72" s="16" t="s">
        <v>3</v>
      </c>
      <c r="AE72" s="16" t="s">
        <v>28</v>
      </c>
      <c r="AF72" s="16">
        <f t="shared" si="18"/>
        <v>10</v>
      </c>
      <c r="AG72" s="16" t="s">
        <v>29</v>
      </c>
      <c r="AH72" s="16">
        <f t="shared" si="19"/>
        <v>11</v>
      </c>
      <c r="AI72" s="16" t="s">
        <v>29</v>
      </c>
      <c r="AJ72" s="16">
        <f t="shared" si="20"/>
        <v>1</v>
      </c>
      <c r="AK72" s="16" t="s">
        <v>30</v>
      </c>
      <c r="AL72" s="17"/>
      <c r="AM72" s="23"/>
    </row>
    <row r="73" spans="1:44" ht="20.25" thickBot="1" x14ac:dyDescent="0.45">
      <c r="A73" s="40"/>
      <c r="B73" s="40"/>
      <c r="C73" s="40"/>
      <c r="D73" s="40"/>
      <c r="E73" s="40"/>
      <c r="F73" s="40"/>
      <c r="G73" s="40">
        <f>SQRT(G70*G70+G71*G71+G72*G72)</f>
        <v>4.4721359549995796</v>
      </c>
      <c r="H73" s="40"/>
      <c r="I73" s="40">
        <f>SQRT(I70*I70+I71*I71+I72*I72)</f>
        <v>10.816653826391969</v>
      </c>
      <c r="J73" s="40"/>
      <c r="K73" s="40"/>
      <c r="L73" s="40"/>
      <c r="M73" s="40"/>
      <c r="N73" s="40"/>
      <c r="O73" s="40">
        <f>SQRT(O70*O70+O71*O71+O72*O72)</f>
        <v>42</v>
      </c>
      <c r="P73" s="40">
        <f>O73*O73</f>
        <v>1764</v>
      </c>
      <c r="Q73" s="40">
        <f>SUM(Q70:Q72)</f>
        <v>0</v>
      </c>
      <c r="R73" s="40">
        <f>SUM(R70:R72)</f>
        <v>0</v>
      </c>
      <c r="S73" s="40"/>
      <c r="T73" s="40">
        <f>SUM(T70:T72)</f>
        <v>-216</v>
      </c>
      <c r="U73" s="45">
        <f>T73/O73</f>
        <v>-5.1428571428571432</v>
      </c>
      <c r="V73" s="40"/>
      <c r="W73" s="40">
        <f>SUM(W70:W72)</f>
        <v>-24</v>
      </c>
      <c r="X73" s="40">
        <f>SQRT(1-X71*X71)</f>
        <v>0.86824314212445919</v>
      </c>
      <c r="Y73" s="40"/>
      <c r="Z73" s="40"/>
      <c r="AA73" s="40"/>
      <c r="AC73" s="29"/>
      <c r="AD73" s="16"/>
      <c r="AE73" s="16"/>
      <c r="AF73" s="16"/>
      <c r="AG73" s="16"/>
      <c r="AH73" s="16"/>
      <c r="AI73" s="16"/>
      <c r="AJ73" s="16"/>
      <c r="AK73" s="16"/>
      <c r="AL73" s="17"/>
      <c r="AM73" s="23"/>
    </row>
    <row r="74" spans="1:44" ht="19.5" customHeight="1" thickBot="1" x14ac:dyDescent="0.45">
      <c r="AC74" s="27" t="s">
        <v>41</v>
      </c>
      <c r="AD74" s="24" t="s">
        <v>31</v>
      </c>
      <c r="AE74" s="25"/>
      <c r="AF74" s="25"/>
      <c r="AG74" s="25"/>
      <c r="AH74" s="25"/>
      <c r="AI74" s="25"/>
      <c r="AJ74" s="25"/>
      <c r="AK74" s="25"/>
      <c r="AL74" s="24"/>
      <c r="AM74" s="26"/>
    </row>
    <row r="75" spans="1:44" ht="19.5" customHeight="1" x14ac:dyDescent="0.35">
      <c r="AR75" s="46" t="s">
        <v>101</v>
      </c>
    </row>
    <row r="76" spans="1:44" ht="19.5" customHeight="1" thickBot="1" x14ac:dyDescent="0.3"/>
    <row r="77" spans="1:44" ht="19.5" customHeight="1" x14ac:dyDescent="0.4">
      <c r="AC77" s="28"/>
      <c r="AD77" s="19" t="s">
        <v>33</v>
      </c>
      <c r="AE77" s="20"/>
      <c r="AF77" s="20"/>
      <c r="AG77" s="20"/>
      <c r="AH77" s="20"/>
      <c r="AI77" s="20"/>
      <c r="AJ77" s="20"/>
      <c r="AK77" s="20"/>
      <c r="AL77" s="21"/>
      <c r="AM77" s="22"/>
    </row>
    <row r="78" spans="1:44" ht="19.5" customHeight="1" thickBot="1" x14ac:dyDescent="0.4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C78" s="29"/>
      <c r="AD78" s="18" t="s">
        <v>32</v>
      </c>
      <c r="AE78" s="16"/>
      <c r="AF78" s="16"/>
      <c r="AG78" s="16"/>
      <c r="AH78" s="16"/>
      <c r="AI78" s="16"/>
      <c r="AJ78" s="16"/>
      <c r="AK78" s="16"/>
      <c r="AL78" s="17"/>
      <c r="AM78" s="23"/>
    </row>
    <row r="79" spans="1:44" ht="20.25" x14ac:dyDescent="0.4">
      <c r="A79" s="41" t="s">
        <v>74</v>
      </c>
      <c r="B79" s="42">
        <v>11</v>
      </c>
      <c r="C79" s="42">
        <v>-3</v>
      </c>
      <c r="D79" s="42">
        <v>1</v>
      </c>
      <c r="E79" s="41" t="s">
        <v>30</v>
      </c>
      <c r="F79" s="43"/>
      <c r="G79" s="43" t="s">
        <v>4</v>
      </c>
      <c r="H79" s="43"/>
      <c r="I79" s="43" t="s">
        <v>6</v>
      </c>
      <c r="J79" s="43"/>
      <c r="K79" s="43" t="s">
        <v>8</v>
      </c>
      <c r="L79" s="43"/>
      <c r="M79" s="43" t="s">
        <v>7</v>
      </c>
      <c r="N79" s="43"/>
      <c r="O79" s="43" t="s">
        <v>90</v>
      </c>
      <c r="P79" s="43"/>
      <c r="Q79" s="43" t="s">
        <v>91</v>
      </c>
      <c r="R79" s="43" t="s">
        <v>92</v>
      </c>
      <c r="S79" s="43"/>
      <c r="T79" s="43" t="s">
        <v>93</v>
      </c>
      <c r="U79" s="43"/>
      <c r="V79" s="43"/>
      <c r="W79" s="43" t="s">
        <v>94</v>
      </c>
      <c r="X79" s="43"/>
      <c r="Y79" s="43"/>
      <c r="Z79" s="43" t="s">
        <v>95</v>
      </c>
      <c r="AA79" s="44">
        <f>0.5*G83*I83*X83</f>
        <v>21.000000000000004</v>
      </c>
      <c r="AC79" s="29"/>
      <c r="AD79" s="16" t="s">
        <v>0</v>
      </c>
      <c r="AE79" s="16" t="s">
        <v>28</v>
      </c>
      <c r="AF79" s="16">
        <f>B79</f>
        <v>11</v>
      </c>
      <c r="AG79" s="16" t="s">
        <v>29</v>
      </c>
      <c r="AH79" s="16">
        <f>C79</f>
        <v>-3</v>
      </c>
      <c r="AI79" s="16" t="s">
        <v>29</v>
      </c>
      <c r="AJ79" s="16">
        <f>D79</f>
        <v>1</v>
      </c>
      <c r="AK79" s="16" t="s">
        <v>30</v>
      </c>
      <c r="AL79" s="17"/>
      <c r="AM79" s="23"/>
    </row>
    <row r="80" spans="1:44" ht="20.25" x14ac:dyDescent="0.4">
      <c r="A80" s="41" t="s">
        <v>75</v>
      </c>
      <c r="B80" s="42">
        <v>15</v>
      </c>
      <c r="C80" s="42">
        <v>-5</v>
      </c>
      <c r="D80" s="42">
        <v>1</v>
      </c>
      <c r="E80" s="41" t="s">
        <v>30</v>
      </c>
      <c r="F80" s="43"/>
      <c r="G80" s="43">
        <f>B80-B79</f>
        <v>4</v>
      </c>
      <c r="H80" s="43"/>
      <c r="I80" s="43">
        <f>B81-B79</f>
        <v>-5</v>
      </c>
      <c r="J80" s="43"/>
      <c r="K80" s="43">
        <f>B81-B80</f>
        <v>-9</v>
      </c>
      <c r="L80" s="43"/>
      <c r="M80" s="43">
        <f>B82-B79</f>
        <v>-1</v>
      </c>
      <c r="N80" s="43"/>
      <c r="O80" s="43">
        <f>G81*I82-G82*I81</f>
        <v>-8</v>
      </c>
      <c r="P80" s="43"/>
      <c r="Q80" s="43">
        <f>G80*O80</f>
        <v>-32</v>
      </c>
      <c r="R80" s="43">
        <f>I80*O80</f>
        <v>40</v>
      </c>
      <c r="S80" s="43"/>
      <c r="T80" s="43">
        <f>M80*O80</f>
        <v>8</v>
      </c>
      <c r="U80" s="43"/>
      <c r="V80" s="43"/>
      <c r="W80" s="43">
        <f>G80*I80</f>
        <v>-20</v>
      </c>
      <c r="X80" s="43" t="s">
        <v>96</v>
      </c>
      <c r="Y80" s="43"/>
      <c r="Z80" s="43"/>
      <c r="AA80" s="43"/>
      <c r="AC80" s="29"/>
      <c r="AD80" s="16" t="s">
        <v>1</v>
      </c>
      <c r="AE80" s="16" t="s">
        <v>28</v>
      </c>
      <c r="AF80" s="16">
        <f t="shared" ref="AF80:AF82" si="21">B80</f>
        <v>15</v>
      </c>
      <c r="AG80" s="16" t="s">
        <v>29</v>
      </c>
      <c r="AH80" s="16">
        <f t="shared" ref="AH80:AH82" si="22">C80</f>
        <v>-5</v>
      </c>
      <c r="AI80" s="16" t="s">
        <v>29</v>
      </c>
      <c r="AJ80" s="16">
        <f t="shared" ref="AJ80:AJ82" si="23">D80</f>
        <v>1</v>
      </c>
      <c r="AK80" s="16" t="s">
        <v>30</v>
      </c>
      <c r="AL80" s="17"/>
      <c r="AM80" s="23"/>
    </row>
    <row r="81" spans="1:44" ht="20.25" x14ac:dyDescent="0.4">
      <c r="A81" s="41" t="s">
        <v>76</v>
      </c>
      <c r="B81" s="42">
        <v>6</v>
      </c>
      <c r="C81" s="42">
        <v>9</v>
      </c>
      <c r="D81" s="42">
        <v>5</v>
      </c>
      <c r="E81" s="41" t="s">
        <v>30</v>
      </c>
      <c r="F81" s="43"/>
      <c r="G81" s="43">
        <f>C80-C79</f>
        <v>-2</v>
      </c>
      <c r="H81" s="43"/>
      <c r="I81" s="43">
        <f>C81-C79</f>
        <v>12</v>
      </c>
      <c r="J81" s="43"/>
      <c r="K81" s="43">
        <f>C81-C80</f>
        <v>14</v>
      </c>
      <c r="L81" s="43"/>
      <c r="M81" s="43">
        <f>C82-C79</f>
        <v>14</v>
      </c>
      <c r="N81" s="43"/>
      <c r="O81" s="43">
        <f>G82*I80-G80*I82</f>
        <v>-16</v>
      </c>
      <c r="P81" s="43"/>
      <c r="Q81" s="43">
        <f>G81*O81</f>
        <v>32</v>
      </c>
      <c r="R81" s="43">
        <f>I81*O81</f>
        <v>-192</v>
      </c>
      <c r="S81" s="43"/>
      <c r="T81" s="43">
        <f>M81*O81</f>
        <v>-224</v>
      </c>
      <c r="U81" s="43"/>
      <c r="V81" s="43"/>
      <c r="W81" s="43">
        <f>G81*I81</f>
        <v>-24</v>
      </c>
      <c r="X81" s="43">
        <f>W83/G83/I83</f>
        <v>-0.72335554414357195</v>
      </c>
      <c r="Y81" s="43"/>
      <c r="Z81" s="43"/>
      <c r="AA81" s="43"/>
      <c r="AC81" s="29"/>
      <c r="AD81" s="16" t="s">
        <v>2</v>
      </c>
      <c r="AE81" s="16" t="s">
        <v>28</v>
      </c>
      <c r="AF81" s="16">
        <f t="shared" si="21"/>
        <v>6</v>
      </c>
      <c r="AG81" s="16" t="s">
        <v>29</v>
      </c>
      <c r="AH81" s="16">
        <f t="shared" si="22"/>
        <v>9</v>
      </c>
      <c r="AI81" s="16" t="s">
        <v>29</v>
      </c>
      <c r="AJ81" s="16">
        <f t="shared" si="23"/>
        <v>5</v>
      </c>
      <c r="AK81" s="16" t="s">
        <v>30</v>
      </c>
      <c r="AL81" s="17"/>
      <c r="AM81" s="23"/>
    </row>
    <row r="82" spans="1:44" ht="20.25" x14ac:dyDescent="0.4">
      <c r="A82" s="41" t="s">
        <v>77</v>
      </c>
      <c r="B82" s="42">
        <v>10</v>
      </c>
      <c r="C82" s="42">
        <v>11</v>
      </c>
      <c r="D82" s="42">
        <v>1</v>
      </c>
      <c r="E82" s="41" t="s">
        <v>30</v>
      </c>
      <c r="F82" s="43"/>
      <c r="G82" s="43">
        <f>D80-D79</f>
        <v>0</v>
      </c>
      <c r="H82" s="43"/>
      <c r="I82" s="43">
        <f>D81-D79</f>
        <v>4</v>
      </c>
      <c r="J82" s="43"/>
      <c r="K82" s="43">
        <f>D81-D80</f>
        <v>4</v>
      </c>
      <c r="L82" s="43"/>
      <c r="M82" s="43">
        <f>D82-D79</f>
        <v>0</v>
      </c>
      <c r="N82" s="43"/>
      <c r="O82" s="43">
        <f>G80*I81-G81*I80</f>
        <v>38</v>
      </c>
      <c r="P82" s="43" t="s">
        <v>97</v>
      </c>
      <c r="Q82" s="43">
        <f>G82*O82</f>
        <v>0</v>
      </c>
      <c r="R82" s="43">
        <f>I82*O82</f>
        <v>152</v>
      </c>
      <c r="S82" s="43"/>
      <c r="T82" s="43">
        <f>M82*O82</f>
        <v>0</v>
      </c>
      <c r="U82" s="43" t="s">
        <v>98</v>
      </c>
      <c r="V82" s="43"/>
      <c r="W82" s="43">
        <f>G82*I82</f>
        <v>0</v>
      </c>
      <c r="X82" s="43" t="s">
        <v>99</v>
      </c>
      <c r="Y82" s="43"/>
      <c r="Z82" s="42" t="s">
        <v>59</v>
      </c>
      <c r="AA82" s="42">
        <f>1/3*AA79*U83</f>
        <v>-36.000000000000007</v>
      </c>
      <c r="AC82" s="29"/>
      <c r="AD82" s="16" t="s">
        <v>3</v>
      </c>
      <c r="AE82" s="16" t="s">
        <v>28</v>
      </c>
      <c r="AF82" s="16">
        <f t="shared" si="21"/>
        <v>10</v>
      </c>
      <c r="AG82" s="16" t="s">
        <v>29</v>
      </c>
      <c r="AH82" s="16">
        <f t="shared" si="22"/>
        <v>11</v>
      </c>
      <c r="AI82" s="16" t="s">
        <v>29</v>
      </c>
      <c r="AJ82" s="16">
        <f t="shared" si="23"/>
        <v>1</v>
      </c>
      <c r="AK82" s="16" t="s">
        <v>30</v>
      </c>
      <c r="AL82" s="17"/>
      <c r="AM82" s="23"/>
    </row>
    <row r="83" spans="1:44" ht="20.25" thickBot="1" x14ac:dyDescent="0.45">
      <c r="A83" s="40"/>
      <c r="B83" s="40"/>
      <c r="C83" s="40"/>
      <c r="D83" s="40"/>
      <c r="E83" s="40"/>
      <c r="F83" s="40"/>
      <c r="G83" s="40">
        <f>SQRT(G80*G80+G81*G81+G82*G82)</f>
        <v>4.4721359549995796</v>
      </c>
      <c r="H83" s="40"/>
      <c r="I83" s="40">
        <f>SQRT(I80*I80+I81*I81+I82*I82)</f>
        <v>13.601470508735444</v>
      </c>
      <c r="J83" s="40"/>
      <c r="K83" s="40"/>
      <c r="L83" s="40"/>
      <c r="M83" s="40"/>
      <c r="N83" s="40"/>
      <c r="O83" s="40">
        <f>SQRT(O80*O80+O81*O81+O82*O82)</f>
        <v>42</v>
      </c>
      <c r="P83" s="40">
        <f>O83*O83</f>
        <v>1764</v>
      </c>
      <c r="Q83" s="40">
        <f>SUM(Q80:Q82)</f>
        <v>0</v>
      </c>
      <c r="R83" s="40">
        <f>SUM(R80:R82)</f>
        <v>0</v>
      </c>
      <c r="S83" s="40"/>
      <c r="T83" s="40">
        <f>SUM(T80:T82)</f>
        <v>-216</v>
      </c>
      <c r="U83" s="45">
        <f>T83/O83</f>
        <v>-5.1428571428571432</v>
      </c>
      <c r="V83" s="40"/>
      <c r="W83" s="40">
        <f>SUM(W80:W82)</f>
        <v>-44</v>
      </c>
      <c r="X83" s="40">
        <f>SQRT(1-X81*X81)</f>
        <v>0.69047574668250067</v>
      </c>
      <c r="Y83" s="40"/>
      <c r="Z83" s="40"/>
      <c r="AA83" s="40"/>
      <c r="AC83" s="29"/>
      <c r="AD83" s="16"/>
      <c r="AE83" s="16"/>
      <c r="AF83" s="16"/>
      <c r="AG83" s="16"/>
      <c r="AH83" s="16"/>
      <c r="AI83" s="16"/>
      <c r="AJ83" s="16"/>
      <c r="AK83" s="16"/>
      <c r="AL83" s="17"/>
      <c r="AM83" s="23"/>
    </row>
    <row r="84" spans="1:44" ht="19.5" customHeight="1" thickBot="1" x14ac:dyDescent="0.45">
      <c r="AC84" s="27" t="s">
        <v>40</v>
      </c>
      <c r="AD84" s="24" t="s">
        <v>31</v>
      </c>
      <c r="AE84" s="25"/>
      <c r="AF84" s="25"/>
      <c r="AG84" s="25"/>
      <c r="AH84" s="25"/>
      <c r="AI84" s="25"/>
      <c r="AJ84" s="25"/>
      <c r="AK84" s="25"/>
      <c r="AL84" s="24"/>
      <c r="AM84" s="26"/>
    </row>
    <row r="85" spans="1:44" ht="19.5" customHeight="1" x14ac:dyDescent="0.35">
      <c r="AR85" s="46" t="s">
        <v>101</v>
      </c>
    </row>
    <row r="86" spans="1:44" ht="19.5" customHeight="1" thickBot="1" x14ac:dyDescent="0.3"/>
    <row r="87" spans="1:44" ht="19.5" customHeight="1" x14ac:dyDescent="0.4">
      <c r="H87" s="35" t="s">
        <v>63</v>
      </c>
      <c r="J87" s="35" t="s">
        <v>64</v>
      </c>
      <c r="AC87" s="28"/>
      <c r="AD87" s="19" t="s">
        <v>33</v>
      </c>
      <c r="AE87" s="20"/>
      <c r="AF87" s="20"/>
      <c r="AG87" s="20"/>
      <c r="AH87" s="20"/>
      <c r="AI87" s="20"/>
      <c r="AJ87" s="20"/>
      <c r="AK87" s="20"/>
      <c r="AL87" s="21"/>
      <c r="AM87" s="22"/>
    </row>
    <row r="88" spans="1:44" ht="19.5" customHeight="1" thickBot="1" x14ac:dyDescent="0.45">
      <c r="A88" s="40" t="s">
        <v>144</v>
      </c>
      <c r="B88" s="40"/>
      <c r="C88" s="40"/>
      <c r="D88" s="40"/>
      <c r="E88" s="40"/>
      <c r="F88" s="40"/>
      <c r="G88" s="40"/>
      <c r="H88" s="40">
        <f>(B89-5)/(2)</f>
        <v>-5</v>
      </c>
      <c r="I88" s="40"/>
      <c r="J88" s="40">
        <f>(B91+2)/2</f>
        <v>-6</v>
      </c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C88" s="29"/>
      <c r="AD88" s="18" t="s">
        <v>32</v>
      </c>
      <c r="AE88" s="16"/>
      <c r="AF88" s="16"/>
      <c r="AG88" s="16"/>
      <c r="AH88" s="16"/>
      <c r="AI88" s="16"/>
      <c r="AJ88" s="16"/>
      <c r="AK88" s="16"/>
      <c r="AL88" s="17"/>
      <c r="AM88" s="23"/>
    </row>
    <row r="89" spans="1:44" ht="20.25" x14ac:dyDescent="0.4">
      <c r="A89" s="41" t="s">
        <v>74</v>
      </c>
      <c r="B89" s="42">
        <v>-5</v>
      </c>
      <c r="C89" s="42">
        <v>5</v>
      </c>
      <c r="D89" s="42">
        <v>1</v>
      </c>
      <c r="E89" s="41" t="s">
        <v>30</v>
      </c>
      <c r="F89" s="43"/>
      <c r="G89" s="43" t="s">
        <v>4</v>
      </c>
      <c r="H89" s="43"/>
      <c r="I89" s="43" t="s">
        <v>6</v>
      </c>
      <c r="J89" s="43"/>
      <c r="K89" s="43" t="s">
        <v>8</v>
      </c>
      <c r="L89" s="43"/>
      <c r="M89" s="43" t="s">
        <v>7</v>
      </c>
      <c r="N89" s="43"/>
      <c r="O89" s="43" t="s">
        <v>90</v>
      </c>
      <c r="P89" s="43"/>
      <c r="Q89" s="43" t="s">
        <v>91</v>
      </c>
      <c r="R89" s="43" t="s">
        <v>92</v>
      </c>
      <c r="S89" s="43"/>
      <c r="T89" s="43" t="s">
        <v>93</v>
      </c>
      <c r="U89" s="43"/>
      <c r="V89" s="43"/>
      <c r="W89" s="43" t="s">
        <v>94</v>
      </c>
      <c r="X89" s="43"/>
      <c r="Y89" s="43"/>
      <c r="Z89" s="43" t="s">
        <v>95</v>
      </c>
      <c r="AA89" s="44">
        <f>0.5*G93*I93*X93</f>
        <v>57.628118136895637</v>
      </c>
      <c r="AC89" s="29"/>
      <c r="AD89" s="16" t="s">
        <v>0</v>
      </c>
      <c r="AE89" s="16" t="s">
        <v>28</v>
      </c>
      <c r="AF89" s="16">
        <f>B89</f>
        <v>-5</v>
      </c>
      <c r="AG89" s="16" t="s">
        <v>29</v>
      </c>
      <c r="AH89" s="16">
        <f>C89</f>
        <v>5</v>
      </c>
      <c r="AI89" s="16" t="s">
        <v>29</v>
      </c>
      <c r="AJ89" s="16">
        <f>D89</f>
        <v>1</v>
      </c>
      <c r="AK89" s="16" t="s">
        <v>30</v>
      </c>
      <c r="AL89" s="17"/>
      <c r="AM89" s="23"/>
    </row>
    <row r="90" spans="1:44" ht="20.25" x14ac:dyDescent="0.4">
      <c r="A90" s="41" t="s">
        <v>75</v>
      </c>
      <c r="B90" s="42">
        <v>-1</v>
      </c>
      <c r="C90" s="42">
        <v>3</v>
      </c>
      <c r="D90" s="42">
        <v>1</v>
      </c>
      <c r="E90" s="41" t="s">
        <v>30</v>
      </c>
      <c r="F90" s="43"/>
      <c r="G90" s="43">
        <f>B90-B89</f>
        <v>4</v>
      </c>
      <c r="H90" s="43"/>
      <c r="I90" s="43">
        <f>B91-B89</f>
        <v>-9</v>
      </c>
      <c r="J90" s="43"/>
      <c r="K90" s="43">
        <f>B91-B90</f>
        <v>-13</v>
      </c>
      <c r="L90" s="43"/>
      <c r="M90" s="43">
        <f>B92-B89</f>
        <v>-5</v>
      </c>
      <c r="N90" s="43"/>
      <c r="O90" s="43">
        <f>G91*I92-G92*I91</f>
        <v>-48</v>
      </c>
      <c r="P90" s="43"/>
      <c r="Q90" s="43">
        <f>G90*O90</f>
        <v>-192</v>
      </c>
      <c r="R90" s="43">
        <f>I90*O90</f>
        <v>432</v>
      </c>
      <c r="S90" s="43"/>
      <c r="T90" s="43">
        <f>M90*O90</f>
        <v>240</v>
      </c>
      <c r="U90" s="43"/>
      <c r="V90" s="43"/>
      <c r="W90" s="43">
        <f>G90*I90</f>
        <v>-36</v>
      </c>
      <c r="X90" s="43" t="s">
        <v>96</v>
      </c>
      <c r="Y90" s="43"/>
      <c r="Z90" s="43"/>
      <c r="AA90" s="43"/>
      <c r="AC90" s="29"/>
      <c r="AD90" s="16" t="s">
        <v>1</v>
      </c>
      <c r="AE90" s="16" t="s">
        <v>28</v>
      </c>
      <c r="AF90" s="16">
        <f t="shared" ref="AF90:AF92" si="24">B90</f>
        <v>-1</v>
      </c>
      <c r="AG90" s="16" t="s">
        <v>29</v>
      </c>
      <c r="AH90" s="16">
        <f t="shared" ref="AH90:AH92" si="25">C90</f>
        <v>3</v>
      </c>
      <c r="AI90" s="16" t="s">
        <v>29</v>
      </c>
      <c r="AJ90" s="16">
        <f t="shared" ref="AJ90:AJ92" si="26">D90</f>
        <v>1</v>
      </c>
      <c r="AK90" s="16" t="s">
        <v>30</v>
      </c>
      <c r="AL90" s="17"/>
      <c r="AM90" s="23"/>
    </row>
    <row r="91" spans="1:44" ht="20.25" x14ac:dyDescent="0.4">
      <c r="A91" s="41" t="s">
        <v>76</v>
      </c>
      <c r="B91" s="42">
        <v>-14</v>
      </c>
      <c r="C91" s="42">
        <v>-1</v>
      </c>
      <c r="D91" s="42">
        <v>25</v>
      </c>
      <c r="E91" s="41" t="s">
        <v>30</v>
      </c>
      <c r="F91" s="43"/>
      <c r="G91" s="43">
        <f>C90-C89</f>
        <v>-2</v>
      </c>
      <c r="H91" s="43"/>
      <c r="I91" s="43">
        <f>C91-C89</f>
        <v>-6</v>
      </c>
      <c r="J91" s="43"/>
      <c r="K91" s="43">
        <f>C91-C90</f>
        <v>-4</v>
      </c>
      <c r="L91" s="43"/>
      <c r="M91" s="43">
        <f>C92-C89</f>
        <v>-4</v>
      </c>
      <c r="N91" s="43"/>
      <c r="O91" s="43">
        <f>G92*I90-G90*I92</f>
        <v>-96</v>
      </c>
      <c r="P91" s="43"/>
      <c r="Q91" s="43">
        <f>G91*O91</f>
        <v>192</v>
      </c>
      <c r="R91" s="43">
        <f>I91*O91</f>
        <v>576</v>
      </c>
      <c r="S91" s="43"/>
      <c r="T91" s="43">
        <f>M91*O91</f>
        <v>384</v>
      </c>
      <c r="U91" s="43"/>
      <c r="V91" s="43"/>
      <c r="W91" s="43">
        <f>G91*I91</f>
        <v>12</v>
      </c>
      <c r="X91" s="43">
        <f>W93/G93/I93</f>
        <v>-0.20385887657505022</v>
      </c>
      <c r="Y91" s="43"/>
      <c r="Z91" s="43"/>
      <c r="AA91" s="43"/>
      <c r="AC91" s="29"/>
      <c r="AD91" s="16" t="s">
        <v>2</v>
      </c>
      <c r="AE91" s="16" t="s">
        <v>28</v>
      </c>
      <c r="AF91" s="16">
        <f t="shared" si="24"/>
        <v>-14</v>
      </c>
      <c r="AG91" s="16" t="s">
        <v>29</v>
      </c>
      <c r="AH91" s="16">
        <f t="shared" si="25"/>
        <v>-1</v>
      </c>
      <c r="AI91" s="16" t="s">
        <v>29</v>
      </c>
      <c r="AJ91" s="16">
        <f t="shared" si="26"/>
        <v>25</v>
      </c>
      <c r="AK91" s="16" t="s">
        <v>30</v>
      </c>
      <c r="AL91" s="17"/>
      <c r="AM91" s="23"/>
    </row>
    <row r="92" spans="1:44" ht="20.25" x14ac:dyDescent="0.4">
      <c r="A92" s="41" t="s">
        <v>77</v>
      </c>
      <c r="B92" s="42">
        <v>-10</v>
      </c>
      <c r="C92" s="42">
        <v>1</v>
      </c>
      <c r="D92" s="42">
        <v>21</v>
      </c>
      <c r="E92" s="41" t="s">
        <v>30</v>
      </c>
      <c r="F92" s="43"/>
      <c r="G92" s="43">
        <f>D90-D89</f>
        <v>0</v>
      </c>
      <c r="H92" s="43"/>
      <c r="I92" s="43">
        <f>D91-D89</f>
        <v>24</v>
      </c>
      <c r="J92" s="43"/>
      <c r="K92" s="43">
        <f>D91-D90</f>
        <v>24</v>
      </c>
      <c r="L92" s="43"/>
      <c r="M92" s="43">
        <f>D92-D89</f>
        <v>20</v>
      </c>
      <c r="N92" s="43"/>
      <c r="O92" s="43">
        <f>G90*I91-G91*I90</f>
        <v>-42</v>
      </c>
      <c r="P92" s="43" t="s">
        <v>97</v>
      </c>
      <c r="Q92" s="43">
        <f>G92*O92</f>
        <v>0</v>
      </c>
      <c r="R92" s="43">
        <f>I92*O92</f>
        <v>-1008</v>
      </c>
      <c r="S92" s="43"/>
      <c r="T92" s="43">
        <f>M92*O92</f>
        <v>-840</v>
      </c>
      <c r="U92" s="43" t="s">
        <v>98</v>
      </c>
      <c r="V92" s="43"/>
      <c r="W92" s="43">
        <f>G92*I92</f>
        <v>0</v>
      </c>
      <c r="X92" s="43" t="s">
        <v>99</v>
      </c>
      <c r="Y92" s="43"/>
      <c r="Z92" s="42" t="s">
        <v>59</v>
      </c>
      <c r="AA92" s="42">
        <f>1/3*AA89*U93</f>
        <v>-36</v>
      </c>
      <c r="AC92" s="29"/>
      <c r="AD92" s="16" t="s">
        <v>3</v>
      </c>
      <c r="AE92" s="16" t="s">
        <v>28</v>
      </c>
      <c r="AF92" s="16">
        <f t="shared" si="24"/>
        <v>-10</v>
      </c>
      <c r="AG92" s="16" t="s">
        <v>29</v>
      </c>
      <c r="AH92" s="16">
        <f t="shared" si="25"/>
        <v>1</v>
      </c>
      <c r="AI92" s="16" t="s">
        <v>29</v>
      </c>
      <c r="AJ92" s="16">
        <f t="shared" si="26"/>
        <v>21</v>
      </c>
      <c r="AK92" s="16" t="s">
        <v>30</v>
      </c>
      <c r="AL92" s="17"/>
      <c r="AM92" s="23"/>
    </row>
    <row r="93" spans="1:44" ht="20.25" thickBot="1" x14ac:dyDescent="0.45">
      <c r="A93" s="40"/>
      <c r="B93" s="40"/>
      <c r="C93" s="40"/>
      <c r="D93" s="40"/>
      <c r="E93" s="40"/>
      <c r="F93" s="40"/>
      <c r="G93" s="40">
        <f>SQRT(G90*G90+G91*G91+G92*G92)</f>
        <v>4.4721359549995796</v>
      </c>
      <c r="H93" s="40"/>
      <c r="I93" s="40">
        <f>SQRT(I90*I90+I91*I91+I92*I92)</f>
        <v>26.324893162176366</v>
      </c>
      <c r="J93" s="40"/>
      <c r="K93" s="40"/>
      <c r="L93" s="40"/>
      <c r="M93" s="40"/>
      <c r="N93" s="40"/>
      <c r="O93" s="40">
        <f>SQRT(O90*O90+O91*O91+O92*O92)</f>
        <v>115.25623627379127</v>
      </c>
      <c r="P93" s="40">
        <f>O93*O93</f>
        <v>13284</v>
      </c>
      <c r="Q93" s="40">
        <f>SUM(Q90:Q92)</f>
        <v>0</v>
      </c>
      <c r="R93" s="40">
        <f>SUM(R90:R92)</f>
        <v>0</v>
      </c>
      <c r="S93" s="40"/>
      <c r="T93" s="40">
        <f>SUM(T90:T92)</f>
        <v>-216</v>
      </c>
      <c r="U93" s="45">
        <f>T93/O93</f>
        <v>-1.8740851426632728</v>
      </c>
      <c r="V93" s="40"/>
      <c r="W93" s="40">
        <f>SUM(W90:W92)</f>
        <v>-24</v>
      </c>
      <c r="X93" s="40">
        <f>SQRT(1-X91*X91)</f>
        <v>0.9790002852101517</v>
      </c>
      <c r="Y93" s="40"/>
      <c r="Z93" s="40"/>
      <c r="AA93" s="40"/>
      <c r="AC93" s="29"/>
      <c r="AD93" s="16"/>
      <c r="AE93" s="16"/>
      <c r="AF93" s="16"/>
      <c r="AG93" s="16"/>
      <c r="AH93" s="16"/>
      <c r="AI93" s="16"/>
      <c r="AJ93" s="16"/>
      <c r="AK93" s="16"/>
      <c r="AL93" s="17"/>
      <c r="AM93" s="23"/>
    </row>
    <row r="94" spans="1:44" ht="19.5" customHeight="1" thickBot="1" x14ac:dyDescent="0.45">
      <c r="AC94" s="27" t="s">
        <v>14</v>
      </c>
      <c r="AD94" s="24" t="s">
        <v>31</v>
      </c>
      <c r="AE94" s="25"/>
      <c r="AF94" s="25"/>
      <c r="AG94" s="25"/>
      <c r="AH94" s="25"/>
      <c r="AI94" s="25"/>
      <c r="AJ94" s="25"/>
      <c r="AK94" s="25"/>
      <c r="AL94" s="24"/>
      <c r="AM94" s="26"/>
    </row>
    <row r="95" spans="1:44" ht="19.5" customHeight="1" x14ac:dyDescent="0.35">
      <c r="AR95" s="46" t="s">
        <v>101</v>
      </c>
    </row>
    <row r="96" spans="1:44" ht="19.5" customHeight="1" thickBot="1" x14ac:dyDescent="0.3"/>
    <row r="97" spans="1:44" ht="19.5" customHeight="1" x14ac:dyDescent="0.4">
      <c r="H97" s="35" t="s">
        <v>63</v>
      </c>
      <c r="J97" s="35" t="s">
        <v>64</v>
      </c>
      <c r="AC97" s="28"/>
      <c r="AD97" s="19" t="s">
        <v>33</v>
      </c>
      <c r="AE97" s="20"/>
      <c r="AF97" s="20"/>
      <c r="AG97" s="20"/>
      <c r="AH97" s="20"/>
      <c r="AI97" s="20"/>
      <c r="AJ97" s="20"/>
      <c r="AK97" s="20"/>
      <c r="AL97" s="21"/>
      <c r="AM97" s="22"/>
    </row>
    <row r="98" spans="1:44" ht="19.5" customHeight="1" thickBot="1" x14ac:dyDescent="0.45">
      <c r="A98" s="40" t="s">
        <v>144</v>
      </c>
      <c r="B98" s="40"/>
      <c r="C98" s="40"/>
      <c r="D98" s="40"/>
      <c r="E98" s="40"/>
      <c r="F98" s="40"/>
      <c r="G98" s="40"/>
      <c r="H98" s="40">
        <f>(B99-5)/(2)</f>
        <v>-7</v>
      </c>
      <c r="I98" s="40"/>
      <c r="J98" s="40">
        <f>(B101+2)/2</f>
        <v>-6</v>
      </c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C98" s="29"/>
      <c r="AD98" s="18" t="s">
        <v>32</v>
      </c>
      <c r="AE98" s="16"/>
      <c r="AF98" s="16"/>
      <c r="AG98" s="16"/>
      <c r="AH98" s="16"/>
      <c r="AI98" s="16"/>
      <c r="AJ98" s="16"/>
      <c r="AK98" s="16"/>
      <c r="AL98" s="17"/>
      <c r="AM98" s="23"/>
    </row>
    <row r="99" spans="1:44" ht="20.25" x14ac:dyDescent="0.4">
      <c r="A99" s="41" t="s">
        <v>74</v>
      </c>
      <c r="B99" s="42">
        <v>-9</v>
      </c>
      <c r="C99" s="42">
        <v>7</v>
      </c>
      <c r="D99" s="42">
        <v>1</v>
      </c>
      <c r="E99" s="41" t="s">
        <v>30</v>
      </c>
      <c r="F99" s="43"/>
      <c r="G99" s="43" t="s">
        <v>4</v>
      </c>
      <c r="H99" s="43"/>
      <c r="I99" s="43" t="s">
        <v>6</v>
      </c>
      <c r="J99" s="43"/>
      <c r="K99" s="43" t="s">
        <v>8</v>
      </c>
      <c r="L99" s="43"/>
      <c r="M99" s="43" t="s">
        <v>7</v>
      </c>
      <c r="N99" s="43"/>
      <c r="O99" s="43" t="s">
        <v>90</v>
      </c>
      <c r="P99" s="43"/>
      <c r="Q99" s="43" t="s">
        <v>91</v>
      </c>
      <c r="R99" s="43" t="s">
        <v>92</v>
      </c>
      <c r="S99" s="43"/>
      <c r="T99" s="43" t="s">
        <v>93</v>
      </c>
      <c r="U99" s="43"/>
      <c r="V99" s="43"/>
      <c r="W99" s="43" t="s">
        <v>94</v>
      </c>
      <c r="X99" s="43"/>
      <c r="Y99" s="43"/>
      <c r="Z99" s="43" t="s">
        <v>95</v>
      </c>
      <c r="AA99" s="44">
        <f>0.5*G103*I103*X103</f>
        <v>57.628118136895644</v>
      </c>
      <c r="AC99" s="29"/>
      <c r="AD99" s="16" t="s">
        <v>0</v>
      </c>
      <c r="AE99" s="16" t="s">
        <v>28</v>
      </c>
      <c r="AF99" s="16">
        <f>B99</f>
        <v>-9</v>
      </c>
      <c r="AG99" s="16" t="s">
        <v>29</v>
      </c>
      <c r="AH99" s="16">
        <f>C99</f>
        <v>7</v>
      </c>
      <c r="AI99" s="16" t="s">
        <v>29</v>
      </c>
      <c r="AJ99" s="16">
        <f>D99</f>
        <v>1</v>
      </c>
      <c r="AK99" s="16" t="s">
        <v>30</v>
      </c>
      <c r="AL99" s="17"/>
      <c r="AM99" s="23"/>
    </row>
    <row r="100" spans="1:44" ht="20.25" x14ac:dyDescent="0.4">
      <c r="A100" s="41" t="s">
        <v>75</v>
      </c>
      <c r="B100" s="42">
        <v>-5</v>
      </c>
      <c r="C100" s="42">
        <v>5</v>
      </c>
      <c r="D100" s="42">
        <v>1</v>
      </c>
      <c r="E100" s="41" t="s">
        <v>30</v>
      </c>
      <c r="F100" s="43"/>
      <c r="G100" s="43">
        <f>B100-B99</f>
        <v>4</v>
      </c>
      <c r="H100" s="43"/>
      <c r="I100" s="43">
        <f>B101-B99</f>
        <v>-5</v>
      </c>
      <c r="J100" s="43"/>
      <c r="K100" s="43">
        <f>B101-B100</f>
        <v>-9</v>
      </c>
      <c r="L100" s="43"/>
      <c r="M100" s="43">
        <f>B102-B99</f>
        <v>-1</v>
      </c>
      <c r="N100" s="43"/>
      <c r="O100" s="43">
        <f>G101*I102-G102*I101</f>
        <v>-48</v>
      </c>
      <c r="P100" s="43"/>
      <c r="Q100" s="43">
        <f>G100*O100</f>
        <v>-192</v>
      </c>
      <c r="R100" s="43">
        <f>I100*O100</f>
        <v>240</v>
      </c>
      <c r="S100" s="43"/>
      <c r="T100" s="43">
        <f>M100*O100</f>
        <v>48</v>
      </c>
      <c r="U100" s="43"/>
      <c r="V100" s="43"/>
      <c r="W100" s="43">
        <f>G100*I100</f>
        <v>-20</v>
      </c>
      <c r="X100" s="43" t="s">
        <v>96</v>
      </c>
      <c r="Y100" s="43"/>
      <c r="Z100" s="43"/>
      <c r="AA100" s="43"/>
      <c r="AC100" s="29"/>
      <c r="AD100" s="16" t="s">
        <v>1</v>
      </c>
      <c r="AE100" s="16" t="s">
        <v>28</v>
      </c>
      <c r="AF100" s="16">
        <f t="shared" ref="AF100:AF102" si="27">B100</f>
        <v>-5</v>
      </c>
      <c r="AG100" s="16" t="s">
        <v>29</v>
      </c>
      <c r="AH100" s="16">
        <f t="shared" ref="AH100:AH102" si="28">C100</f>
        <v>5</v>
      </c>
      <c r="AI100" s="16" t="s">
        <v>29</v>
      </c>
      <c r="AJ100" s="16">
        <f t="shared" ref="AJ100:AJ102" si="29">D100</f>
        <v>1</v>
      </c>
      <c r="AK100" s="16" t="s">
        <v>30</v>
      </c>
      <c r="AL100" s="17"/>
      <c r="AM100" s="23"/>
    </row>
    <row r="101" spans="1:44" ht="20.25" x14ac:dyDescent="0.4">
      <c r="A101" s="41" t="s">
        <v>76</v>
      </c>
      <c r="B101" s="42">
        <v>-14</v>
      </c>
      <c r="C101" s="42">
        <v>-1</v>
      </c>
      <c r="D101" s="42">
        <v>25</v>
      </c>
      <c r="E101" s="41" t="s">
        <v>30</v>
      </c>
      <c r="F101" s="43"/>
      <c r="G101" s="43">
        <f>C100-C99</f>
        <v>-2</v>
      </c>
      <c r="H101" s="43"/>
      <c r="I101" s="43">
        <f>C101-C99</f>
        <v>-8</v>
      </c>
      <c r="J101" s="43"/>
      <c r="K101" s="43">
        <f>C101-C100</f>
        <v>-6</v>
      </c>
      <c r="L101" s="43"/>
      <c r="M101" s="43">
        <f>C102-C99</f>
        <v>-6</v>
      </c>
      <c r="N101" s="43"/>
      <c r="O101" s="43">
        <f>G102*I100-G100*I102</f>
        <v>-96</v>
      </c>
      <c r="P101" s="43"/>
      <c r="Q101" s="43">
        <f>G101*O101</f>
        <v>192</v>
      </c>
      <c r="R101" s="43">
        <f>I101*O101</f>
        <v>768</v>
      </c>
      <c r="S101" s="43"/>
      <c r="T101" s="43">
        <f>M101*O101</f>
        <v>576</v>
      </c>
      <c r="U101" s="43"/>
      <c r="V101" s="43"/>
      <c r="W101" s="43">
        <f>G101*I101</f>
        <v>16</v>
      </c>
      <c r="X101" s="43">
        <f>W103/G103/I103</f>
        <v>-3.4684398780964798E-2</v>
      </c>
      <c r="Y101" s="43"/>
      <c r="Z101" s="43"/>
      <c r="AA101" s="43"/>
      <c r="AC101" s="29"/>
      <c r="AD101" s="16" t="s">
        <v>2</v>
      </c>
      <c r="AE101" s="16" t="s">
        <v>28</v>
      </c>
      <c r="AF101" s="16">
        <f t="shared" si="27"/>
        <v>-14</v>
      </c>
      <c r="AG101" s="16" t="s">
        <v>29</v>
      </c>
      <c r="AH101" s="16">
        <f t="shared" si="28"/>
        <v>-1</v>
      </c>
      <c r="AI101" s="16" t="s">
        <v>29</v>
      </c>
      <c r="AJ101" s="16">
        <f t="shared" si="29"/>
        <v>25</v>
      </c>
      <c r="AK101" s="16" t="s">
        <v>30</v>
      </c>
      <c r="AL101" s="17"/>
      <c r="AM101" s="23"/>
    </row>
    <row r="102" spans="1:44" ht="20.25" x14ac:dyDescent="0.4">
      <c r="A102" s="41" t="s">
        <v>77</v>
      </c>
      <c r="B102" s="42">
        <v>-10</v>
      </c>
      <c r="C102" s="42">
        <v>1</v>
      </c>
      <c r="D102" s="42">
        <v>21</v>
      </c>
      <c r="E102" s="41" t="s">
        <v>30</v>
      </c>
      <c r="F102" s="43"/>
      <c r="G102" s="43">
        <f>D100-D99</f>
        <v>0</v>
      </c>
      <c r="H102" s="43"/>
      <c r="I102" s="43">
        <f>D101-D99</f>
        <v>24</v>
      </c>
      <c r="J102" s="43"/>
      <c r="K102" s="43">
        <f>D101-D100</f>
        <v>24</v>
      </c>
      <c r="L102" s="43"/>
      <c r="M102" s="43">
        <f>D102-D99</f>
        <v>20</v>
      </c>
      <c r="N102" s="43"/>
      <c r="O102" s="43">
        <f>G100*I101-G101*I100</f>
        <v>-42</v>
      </c>
      <c r="P102" s="43" t="s">
        <v>97</v>
      </c>
      <c r="Q102" s="43">
        <f>G102*O102</f>
        <v>0</v>
      </c>
      <c r="R102" s="43">
        <f>I102*O102</f>
        <v>-1008</v>
      </c>
      <c r="S102" s="43"/>
      <c r="T102" s="43">
        <f>M102*O102</f>
        <v>-840</v>
      </c>
      <c r="U102" s="43" t="s">
        <v>98</v>
      </c>
      <c r="V102" s="43"/>
      <c r="W102" s="43">
        <f>G102*I102</f>
        <v>0</v>
      </c>
      <c r="X102" s="43" t="s">
        <v>99</v>
      </c>
      <c r="Y102" s="43"/>
      <c r="Z102" s="42" t="s">
        <v>59</v>
      </c>
      <c r="AA102" s="42">
        <f>1/3*AA99*U103</f>
        <v>-36</v>
      </c>
      <c r="AC102" s="29"/>
      <c r="AD102" s="16" t="s">
        <v>3</v>
      </c>
      <c r="AE102" s="16" t="s">
        <v>28</v>
      </c>
      <c r="AF102" s="16">
        <f t="shared" si="27"/>
        <v>-10</v>
      </c>
      <c r="AG102" s="16" t="s">
        <v>29</v>
      </c>
      <c r="AH102" s="16">
        <f t="shared" si="28"/>
        <v>1</v>
      </c>
      <c r="AI102" s="16" t="s">
        <v>29</v>
      </c>
      <c r="AJ102" s="16">
        <f t="shared" si="29"/>
        <v>21</v>
      </c>
      <c r="AK102" s="16" t="s">
        <v>30</v>
      </c>
      <c r="AL102" s="17"/>
      <c r="AM102" s="23"/>
    </row>
    <row r="103" spans="1:44" ht="20.25" thickBot="1" x14ac:dyDescent="0.45">
      <c r="A103" s="40"/>
      <c r="B103" s="40"/>
      <c r="C103" s="40"/>
      <c r="D103" s="40"/>
      <c r="E103" s="40"/>
      <c r="F103" s="40"/>
      <c r="G103" s="40">
        <f>SQRT(G100*G100+G101*G101+G102*G102)</f>
        <v>4.4721359549995796</v>
      </c>
      <c r="H103" s="40"/>
      <c r="I103" s="40">
        <f>SQRT(I100*I100+I101*I101+I102*I102)</f>
        <v>25.787593916455254</v>
      </c>
      <c r="J103" s="40"/>
      <c r="K103" s="40"/>
      <c r="L103" s="40"/>
      <c r="M103" s="40"/>
      <c r="N103" s="40"/>
      <c r="O103" s="40">
        <f>SQRT(O100*O100+O101*O101+O102*O102)</f>
        <v>115.25623627379127</v>
      </c>
      <c r="P103" s="40">
        <f>O103*O103</f>
        <v>13284</v>
      </c>
      <c r="Q103" s="40">
        <f>SUM(Q100:Q102)</f>
        <v>0</v>
      </c>
      <c r="R103" s="40">
        <f>SUM(R100:R102)</f>
        <v>0</v>
      </c>
      <c r="S103" s="40"/>
      <c r="T103" s="40">
        <f>SUM(T100:T102)</f>
        <v>-216</v>
      </c>
      <c r="U103" s="45">
        <f>T103/O103</f>
        <v>-1.8740851426632728</v>
      </c>
      <c r="V103" s="40"/>
      <c r="W103" s="40">
        <f>SUM(W100:W102)</f>
        <v>-4</v>
      </c>
      <c r="X103" s="40">
        <f>SQRT(1-X101*X101)</f>
        <v>0.99939831522831923</v>
      </c>
      <c r="Y103" s="40"/>
      <c r="Z103" s="40"/>
      <c r="AA103" s="40"/>
      <c r="AC103" s="29"/>
      <c r="AD103" s="16"/>
      <c r="AE103" s="16"/>
      <c r="AF103" s="16"/>
      <c r="AG103" s="16"/>
      <c r="AH103" s="16"/>
      <c r="AI103" s="16"/>
      <c r="AJ103" s="16"/>
      <c r="AK103" s="16"/>
      <c r="AL103" s="17"/>
      <c r="AM103" s="23"/>
    </row>
    <row r="104" spans="1:44" ht="19.5" customHeight="1" thickBot="1" x14ac:dyDescent="0.45">
      <c r="AC104" s="27" t="s">
        <v>15</v>
      </c>
      <c r="AD104" s="24" t="s">
        <v>31</v>
      </c>
      <c r="AE104" s="25"/>
      <c r="AF104" s="25"/>
      <c r="AG104" s="25"/>
      <c r="AH104" s="25"/>
      <c r="AI104" s="25"/>
      <c r="AJ104" s="25"/>
      <c r="AK104" s="25"/>
      <c r="AL104" s="24"/>
      <c r="AM104" s="26"/>
    </row>
    <row r="105" spans="1:44" ht="19.5" customHeight="1" x14ac:dyDescent="0.35">
      <c r="AR105" s="46" t="s">
        <v>101</v>
      </c>
    </row>
    <row r="106" spans="1:44" ht="19.5" customHeight="1" thickBot="1" x14ac:dyDescent="0.3"/>
    <row r="107" spans="1:44" ht="19.5" customHeight="1" x14ac:dyDescent="0.4">
      <c r="H107" s="35" t="s">
        <v>63</v>
      </c>
      <c r="J107" s="35" t="s">
        <v>64</v>
      </c>
      <c r="AC107" s="28"/>
      <c r="AD107" s="19" t="s">
        <v>33</v>
      </c>
      <c r="AE107" s="20"/>
      <c r="AF107" s="20"/>
      <c r="AG107" s="20"/>
      <c r="AH107" s="20"/>
      <c r="AI107" s="20"/>
      <c r="AJ107" s="20"/>
      <c r="AK107" s="20"/>
      <c r="AL107" s="21"/>
      <c r="AM107" s="22"/>
    </row>
    <row r="108" spans="1:44" ht="19.5" customHeight="1" thickBot="1" x14ac:dyDescent="0.45">
      <c r="A108" s="40" t="s">
        <v>144</v>
      </c>
      <c r="B108" s="40"/>
      <c r="C108" s="40"/>
      <c r="D108" s="40"/>
      <c r="E108" s="40"/>
      <c r="F108" s="40"/>
      <c r="G108" s="40"/>
      <c r="H108" s="40">
        <f>(B109-5)/(2)</f>
        <v>3</v>
      </c>
      <c r="I108" s="40"/>
      <c r="J108" s="40">
        <f>(B111+2)/2</f>
        <v>-6</v>
      </c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C108" s="29"/>
      <c r="AD108" s="18" t="s">
        <v>32</v>
      </c>
      <c r="AE108" s="16"/>
      <c r="AF108" s="16"/>
      <c r="AG108" s="16"/>
      <c r="AH108" s="16"/>
      <c r="AI108" s="16"/>
      <c r="AJ108" s="16"/>
      <c r="AK108" s="16"/>
      <c r="AL108" s="17"/>
      <c r="AM108" s="23"/>
    </row>
    <row r="109" spans="1:44" ht="20.25" x14ac:dyDescent="0.4">
      <c r="A109" s="41" t="s">
        <v>74</v>
      </c>
      <c r="B109" s="42">
        <v>11</v>
      </c>
      <c r="C109" s="42">
        <v>-3</v>
      </c>
      <c r="D109" s="42">
        <v>1</v>
      </c>
      <c r="E109" s="41" t="s">
        <v>30</v>
      </c>
      <c r="F109" s="43"/>
      <c r="G109" s="43" t="s">
        <v>4</v>
      </c>
      <c r="H109" s="43"/>
      <c r="I109" s="43" t="s">
        <v>6</v>
      </c>
      <c r="J109" s="43"/>
      <c r="K109" s="43" t="s">
        <v>8</v>
      </c>
      <c r="L109" s="43"/>
      <c r="M109" s="43" t="s">
        <v>7</v>
      </c>
      <c r="N109" s="43"/>
      <c r="O109" s="43" t="s">
        <v>90</v>
      </c>
      <c r="P109" s="43"/>
      <c r="Q109" s="43" t="s">
        <v>91</v>
      </c>
      <c r="R109" s="43" t="s">
        <v>92</v>
      </c>
      <c r="S109" s="43"/>
      <c r="T109" s="43" t="s">
        <v>93</v>
      </c>
      <c r="U109" s="43"/>
      <c r="V109" s="43"/>
      <c r="W109" s="43" t="s">
        <v>94</v>
      </c>
      <c r="X109" s="43"/>
      <c r="Y109" s="43"/>
      <c r="Z109" s="43" t="s">
        <v>95</v>
      </c>
      <c r="AA109" s="44">
        <f>0.5*G113*I113*X113</f>
        <v>57.628118136895651</v>
      </c>
      <c r="AC109" s="29"/>
      <c r="AD109" s="16" t="s">
        <v>0</v>
      </c>
      <c r="AE109" s="16" t="s">
        <v>28</v>
      </c>
      <c r="AF109" s="16">
        <f>B109</f>
        <v>11</v>
      </c>
      <c r="AG109" s="16" t="s">
        <v>29</v>
      </c>
      <c r="AH109" s="16">
        <f>C109</f>
        <v>-3</v>
      </c>
      <c r="AI109" s="16" t="s">
        <v>29</v>
      </c>
      <c r="AJ109" s="16">
        <f>D109</f>
        <v>1</v>
      </c>
      <c r="AK109" s="16" t="s">
        <v>30</v>
      </c>
      <c r="AL109" s="17"/>
      <c r="AM109" s="23"/>
    </row>
    <row r="110" spans="1:44" ht="20.25" x14ac:dyDescent="0.4">
      <c r="A110" s="41" t="s">
        <v>75</v>
      </c>
      <c r="B110" s="42">
        <v>15</v>
      </c>
      <c r="C110" s="42">
        <v>-5</v>
      </c>
      <c r="D110" s="42">
        <v>1</v>
      </c>
      <c r="E110" s="41" t="s">
        <v>30</v>
      </c>
      <c r="F110" s="43"/>
      <c r="G110" s="43">
        <f>B110-B109</f>
        <v>4</v>
      </c>
      <c r="H110" s="43"/>
      <c r="I110" s="43">
        <f>B111-B109</f>
        <v>-25</v>
      </c>
      <c r="J110" s="43"/>
      <c r="K110" s="43">
        <f>B111-B110</f>
        <v>-29</v>
      </c>
      <c r="L110" s="43"/>
      <c r="M110" s="43">
        <f>B112-B109</f>
        <v>-21</v>
      </c>
      <c r="N110" s="43"/>
      <c r="O110" s="43">
        <f>G111*I112-G112*I111</f>
        <v>-48</v>
      </c>
      <c r="P110" s="43"/>
      <c r="Q110" s="43">
        <f>G110*O110</f>
        <v>-192</v>
      </c>
      <c r="R110" s="43">
        <f>I110*O110</f>
        <v>1200</v>
      </c>
      <c r="S110" s="43"/>
      <c r="T110" s="43">
        <f>M110*O110</f>
        <v>1008</v>
      </c>
      <c r="U110" s="43"/>
      <c r="V110" s="43"/>
      <c r="W110" s="43">
        <f>G110*I110</f>
        <v>-100</v>
      </c>
      <c r="X110" s="43" t="s">
        <v>96</v>
      </c>
      <c r="Y110" s="43"/>
      <c r="Z110" s="43"/>
      <c r="AA110" s="43"/>
      <c r="AC110" s="29"/>
      <c r="AD110" s="16" t="s">
        <v>1</v>
      </c>
      <c r="AE110" s="16" t="s">
        <v>28</v>
      </c>
      <c r="AF110" s="16">
        <f t="shared" ref="AF110:AF112" si="30">B110</f>
        <v>15</v>
      </c>
      <c r="AG110" s="16" t="s">
        <v>29</v>
      </c>
      <c r="AH110" s="16">
        <f t="shared" ref="AH110:AH112" si="31">C110</f>
        <v>-5</v>
      </c>
      <c r="AI110" s="16" t="s">
        <v>29</v>
      </c>
      <c r="AJ110" s="16">
        <f t="shared" ref="AJ110:AJ112" si="32">D110</f>
        <v>1</v>
      </c>
      <c r="AK110" s="16" t="s">
        <v>30</v>
      </c>
      <c r="AL110" s="17"/>
      <c r="AM110" s="23"/>
    </row>
    <row r="111" spans="1:44" ht="20.25" x14ac:dyDescent="0.4">
      <c r="A111" s="41" t="s">
        <v>76</v>
      </c>
      <c r="B111" s="42">
        <v>-14</v>
      </c>
      <c r="C111" s="42">
        <v>-1</v>
      </c>
      <c r="D111" s="42">
        <v>25</v>
      </c>
      <c r="E111" s="41" t="s">
        <v>30</v>
      </c>
      <c r="F111" s="43"/>
      <c r="G111" s="43">
        <f>C110-C109</f>
        <v>-2</v>
      </c>
      <c r="H111" s="43"/>
      <c r="I111" s="43">
        <f>C111-C109</f>
        <v>2</v>
      </c>
      <c r="J111" s="43"/>
      <c r="K111" s="43">
        <f>C111-C110</f>
        <v>4</v>
      </c>
      <c r="L111" s="43"/>
      <c r="M111" s="43">
        <f>C112-C109</f>
        <v>4</v>
      </c>
      <c r="N111" s="43"/>
      <c r="O111" s="43">
        <f>G112*I110-G110*I112</f>
        <v>-96</v>
      </c>
      <c r="P111" s="43"/>
      <c r="Q111" s="43">
        <f>G111*O111</f>
        <v>192</v>
      </c>
      <c r="R111" s="43">
        <f>I111*O111</f>
        <v>-192</v>
      </c>
      <c r="S111" s="43"/>
      <c r="T111" s="43">
        <f>M111*O111</f>
        <v>-384</v>
      </c>
      <c r="U111" s="43"/>
      <c r="V111" s="43"/>
      <c r="W111" s="43">
        <f>G111*I111</f>
        <v>-4</v>
      </c>
      <c r="X111" s="43">
        <f>W113/G113/I113</f>
        <v>-0.66992289145686401</v>
      </c>
      <c r="Y111" s="43"/>
      <c r="Z111" s="43"/>
      <c r="AA111" s="43"/>
      <c r="AC111" s="29"/>
      <c r="AD111" s="16" t="s">
        <v>2</v>
      </c>
      <c r="AE111" s="16" t="s">
        <v>28</v>
      </c>
      <c r="AF111" s="16">
        <f t="shared" si="30"/>
        <v>-14</v>
      </c>
      <c r="AG111" s="16" t="s">
        <v>29</v>
      </c>
      <c r="AH111" s="16">
        <f t="shared" si="31"/>
        <v>-1</v>
      </c>
      <c r="AI111" s="16" t="s">
        <v>29</v>
      </c>
      <c r="AJ111" s="16">
        <f t="shared" si="32"/>
        <v>25</v>
      </c>
      <c r="AK111" s="16" t="s">
        <v>30</v>
      </c>
      <c r="AL111" s="17"/>
      <c r="AM111" s="23"/>
    </row>
    <row r="112" spans="1:44" ht="20.25" x14ac:dyDescent="0.4">
      <c r="A112" s="41" t="s">
        <v>77</v>
      </c>
      <c r="B112" s="42">
        <v>-10</v>
      </c>
      <c r="C112" s="42">
        <v>1</v>
      </c>
      <c r="D112" s="42">
        <v>21</v>
      </c>
      <c r="E112" s="41" t="s">
        <v>30</v>
      </c>
      <c r="F112" s="43"/>
      <c r="G112" s="43">
        <f>D110-D109</f>
        <v>0</v>
      </c>
      <c r="H112" s="43"/>
      <c r="I112" s="43">
        <f>D111-D109</f>
        <v>24</v>
      </c>
      <c r="J112" s="43"/>
      <c r="K112" s="43">
        <f>D111-D110</f>
        <v>24</v>
      </c>
      <c r="L112" s="43"/>
      <c r="M112" s="43">
        <f>D112-D109</f>
        <v>20</v>
      </c>
      <c r="N112" s="43"/>
      <c r="O112" s="43">
        <f>G110*I111-G111*I110</f>
        <v>-42</v>
      </c>
      <c r="P112" s="43" t="s">
        <v>97</v>
      </c>
      <c r="Q112" s="43">
        <f>G112*O112</f>
        <v>0</v>
      </c>
      <c r="R112" s="43">
        <f>I112*O112</f>
        <v>-1008</v>
      </c>
      <c r="S112" s="43"/>
      <c r="T112" s="43">
        <f>M112*O112</f>
        <v>-840</v>
      </c>
      <c r="U112" s="43" t="s">
        <v>98</v>
      </c>
      <c r="V112" s="43"/>
      <c r="W112" s="43">
        <f>G112*I112</f>
        <v>0</v>
      </c>
      <c r="X112" s="43" t="s">
        <v>99</v>
      </c>
      <c r="Y112" s="43"/>
      <c r="Z112" s="42" t="s">
        <v>59</v>
      </c>
      <c r="AA112" s="42">
        <f>1/3*AA109*U113</f>
        <v>-36.000000000000007</v>
      </c>
      <c r="AC112" s="29"/>
      <c r="AD112" s="16" t="s">
        <v>3</v>
      </c>
      <c r="AE112" s="16" t="s">
        <v>28</v>
      </c>
      <c r="AF112" s="16">
        <f t="shared" si="30"/>
        <v>-10</v>
      </c>
      <c r="AG112" s="16" t="s">
        <v>29</v>
      </c>
      <c r="AH112" s="16">
        <f t="shared" si="31"/>
        <v>1</v>
      </c>
      <c r="AI112" s="16" t="s">
        <v>29</v>
      </c>
      <c r="AJ112" s="16">
        <f t="shared" si="32"/>
        <v>21</v>
      </c>
      <c r="AK112" s="16" t="s">
        <v>30</v>
      </c>
      <c r="AL112" s="17"/>
      <c r="AM112" s="23"/>
    </row>
    <row r="113" spans="1:44" ht="20.25" thickBot="1" x14ac:dyDescent="0.45">
      <c r="A113" s="40"/>
      <c r="B113" s="40"/>
      <c r="C113" s="40"/>
      <c r="D113" s="40"/>
      <c r="E113" s="40"/>
      <c r="F113" s="40"/>
      <c r="G113" s="40">
        <f>SQRT(G110*G110+G111*G111+G112*G112)</f>
        <v>4.4721359549995796</v>
      </c>
      <c r="H113" s="40"/>
      <c r="I113" s="40">
        <f>SQRT(I110*I110+I111*I111+I112*I112)</f>
        <v>34.713109915419565</v>
      </c>
      <c r="J113" s="40"/>
      <c r="K113" s="40"/>
      <c r="L113" s="40"/>
      <c r="M113" s="40"/>
      <c r="N113" s="40"/>
      <c r="O113" s="40">
        <f>SQRT(O110*O110+O111*O111+O112*O112)</f>
        <v>115.25623627379127</v>
      </c>
      <c r="P113" s="40">
        <f>O113*O113</f>
        <v>13284</v>
      </c>
      <c r="Q113" s="40">
        <f>SUM(Q110:Q112)</f>
        <v>0</v>
      </c>
      <c r="R113" s="40">
        <f>SUM(R110:R112)</f>
        <v>0</v>
      </c>
      <c r="S113" s="40"/>
      <c r="T113" s="40">
        <f>SUM(T110:T112)</f>
        <v>-216</v>
      </c>
      <c r="U113" s="45">
        <f>T113/O113</f>
        <v>-1.8740851426632728</v>
      </c>
      <c r="V113" s="40"/>
      <c r="W113" s="40">
        <f>SUM(W110:W112)</f>
        <v>-104</v>
      </c>
      <c r="X113" s="40">
        <f>SQRT(1-X111*X111)</f>
        <v>0.74243068329782469</v>
      </c>
      <c r="Y113" s="40"/>
      <c r="Z113" s="40"/>
      <c r="AA113" s="40"/>
      <c r="AC113" s="29"/>
      <c r="AD113" s="16"/>
      <c r="AE113" s="16"/>
      <c r="AF113" s="16"/>
      <c r="AG113" s="16"/>
      <c r="AH113" s="16"/>
      <c r="AI113" s="16"/>
      <c r="AJ113" s="16"/>
      <c r="AK113" s="16"/>
      <c r="AL113" s="17"/>
      <c r="AM113" s="23"/>
    </row>
    <row r="114" spans="1:44" ht="19.5" customHeight="1" thickBot="1" x14ac:dyDescent="0.45">
      <c r="AC114" s="27" t="s">
        <v>16</v>
      </c>
      <c r="AD114" s="24" t="s">
        <v>31</v>
      </c>
      <c r="AE114" s="25"/>
      <c r="AF114" s="25"/>
      <c r="AG114" s="25"/>
      <c r="AH114" s="25"/>
      <c r="AI114" s="25"/>
      <c r="AJ114" s="25"/>
      <c r="AK114" s="25"/>
      <c r="AL114" s="24"/>
      <c r="AM114" s="26"/>
    </row>
    <row r="115" spans="1:44" ht="19.5" customHeight="1" x14ac:dyDescent="0.35">
      <c r="AR115" s="46" t="s">
        <v>101</v>
      </c>
    </row>
    <row r="116" spans="1:44" ht="19.5" customHeight="1" thickBot="1" x14ac:dyDescent="0.3"/>
    <row r="117" spans="1:44" ht="19.5" customHeight="1" x14ac:dyDescent="0.4">
      <c r="AC117" s="28"/>
      <c r="AD117" s="19" t="s">
        <v>33</v>
      </c>
      <c r="AE117" s="20"/>
      <c r="AF117" s="20"/>
      <c r="AG117" s="20"/>
      <c r="AH117" s="20"/>
      <c r="AI117" s="20"/>
      <c r="AJ117" s="20"/>
      <c r="AK117" s="20"/>
      <c r="AL117" s="21"/>
      <c r="AM117" s="22"/>
    </row>
    <row r="118" spans="1:44" ht="19.5" customHeight="1" thickBot="1" x14ac:dyDescent="0.4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C118" s="29"/>
      <c r="AD118" s="18" t="s">
        <v>32</v>
      </c>
      <c r="AE118" s="16"/>
      <c r="AF118" s="16"/>
      <c r="AG118" s="16"/>
      <c r="AH118" s="16"/>
      <c r="AI118" s="16"/>
      <c r="AJ118" s="16"/>
      <c r="AK118" s="16"/>
      <c r="AL118" s="17"/>
      <c r="AM118" s="23"/>
    </row>
    <row r="119" spans="1:44" ht="20.25" x14ac:dyDescent="0.4">
      <c r="A119" s="41" t="s">
        <v>74</v>
      </c>
      <c r="B119" s="42">
        <v>-17</v>
      </c>
      <c r="C119" s="42">
        <v>11</v>
      </c>
      <c r="D119" s="42">
        <v>1</v>
      </c>
      <c r="E119" s="41" t="s">
        <v>30</v>
      </c>
      <c r="F119" s="43"/>
      <c r="G119" s="43" t="s">
        <v>4</v>
      </c>
      <c r="H119" s="43"/>
      <c r="I119" s="43" t="s">
        <v>6</v>
      </c>
      <c r="J119" s="43"/>
      <c r="K119" s="43" t="s">
        <v>8</v>
      </c>
      <c r="L119" s="43"/>
      <c r="M119" s="43" t="s">
        <v>7</v>
      </c>
      <c r="N119" s="43"/>
      <c r="O119" s="43" t="s">
        <v>90</v>
      </c>
      <c r="P119" s="43"/>
      <c r="Q119" s="43" t="s">
        <v>91</v>
      </c>
      <c r="R119" s="43" t="s">
        <v>92</v>
      </c>
      <c r="S119" s="43"/>
      <c r="T119" s="43" t="s">
        <v>93</v>
      </c>
      <c r="U119" s="43"/>
      <c r="V119" s="43"/>
      <c r="W119" s="43" t="s">
        <v>94</v>
      </c>
      <c r="X119" s="43"/>
      <c r="Y119" s="43"/>
      <c r="Z119" s="43" t="s">
        <v>95</v>
      </c>
      <c r="AA119" s="44">
        <f>0.5*G123*I123*X123</f>
        <v>27.000000000000007</v>
      </c>
      <c r="AC119" s="29"/>
      <c r="AD119" s="16" t="s">
        <v>0</v>
      </c>
      <c r="AE119" s="16" t="s">
        <v>28</v>
      </c>
      <c r="AF119" s="16">
        <f>B119</f>
        <v>-17</v>
      </c>
      <c r="AG119" s="16" t="s">
        <v>29</v>
      </c>
      <c r="AH119" s="16">
        <f>C119</f>
        <v>11</v>
      </c>
      <c r="AI119" s="16" t="s">
        <v>29</v>
      </c>
      <c r="AJ119" s="16">
        <f>D119</f>
        <v>1</v>
      </c>
      <c r="AK119" s="16" t="s">
        <v>30</v>
      </c>
      <c r="AL119" s="17"/>
      <c r="AM119" s="23"/>
    </row>
    <row r="120" spans="1:44" ht="20.25" x14ac:dyDescent="0.4">
      <c r="A120" s="41" t="s">
        <v>75</v>
      </c>
      <c r="B120" s="42">
        <v>-13</v>
      </c>
      <c r="C120" s="42">
        <v>9</v>
      </c>
      <c r="D120" s="42">
        <v>1</v>
      </c>
      <c r="E120" s="41" t="s">
        <v>30</v>
      </c>
      <c r="F120" s="43"/>
      <c r="G120" s="43">
        <f>B120-B119</f>
        <v>4</v>
      </c>
      <c r="H120" s="43"/>
      <c r="I120" s="43">
        <f>B121-B119</f>
        <v>15</v>
      </c>
      <c r="J120" s="43"/>
      <c r="K120" s="43">
        <f>B121-B120</f>
        <v>11</v>
      </c>
      <c r="L120" s="43"/>
      <c r="M120" s="43">
        <f>B122-B119</f>
        <v>19</v>
      </c>
      <c r="N120" s="43"/>
      <c r="O120" s="43">
        <f>G121*I122-G122*I121</f>
        <v>-24</v>
      </c>
      <c r="P120" s="43"/>
      <c r="Q120" s="43">
        <f>G120*O120</f>
        <v>-96</v>
      </c>
      <c r="R120" s="43">
        <f>I120*O120</f>
        <v>-360</v>
      </c>
      <c r="S120" s="43"/>
      <c r="T120" s="43">
        <f>M120*O120</f>
        <v>-456</v>
      </c>
      <c r="U120" s="43"/>
      <c r="V120" s="43"/>
      <c r="W120" s="43">
        <f>G120*I120</f>
        <v>60</v>
      </c>
      <c r="X120" s="43" t="s">
        <v>96</v>
      </c>
      <c r="Y120" s="43"/>
      <c r="Z120" s="43"/>
      <c r="AA120" s="43"/>
      <c r="AC120" s="29"/>
      <c r="AD120" s="16" t="s">
        <v>1</v>
      </c>
      <c r="AE120" s="16" t="s">
        <v>28</v>
      </c>
      <c r="AF120" s="16">
        <f t="shared" ref="AF120:AF122" si="33">B120</f>
        <v>-13</v>
      </c>
      <c r="AG120" s="16" t="s">
        <v>29</v>
      </c>
      <c r="AH120" s="16">
        <f t="shared" ref="AH120:AH122" si="34">C120</f>
        <v>9</v>
      </c>
      <c r="AI120" s="16" t="s">
        <v>29</v>
      </c>
      <c r="AJ120" s="16">
        <f t="shared" ref="AJ120:AJ122" si="35">D120</f>
        <v>1</v>
      </c>
      <c r="AK120" s="16" t="s">
        <v>30</v>
      </c>
      <c r="AL120" s="17"/>
      <c r="AM120" s="23"/>
    </row>
    <row r="121" spans="1:44" ht="20.25" x14ac:dyDescent="0.4">
      <c r="A121" s="41" t="s">
        <v>76</v>
      </c>
      <c r="B121" s="42">
        <v>-2</v>
      </c>
      <c r="C121" s="42">
        <v>5</v>
      </c>
      <c r="D121" s="42">
        <v>13</v>
      </c>
      <c r="E121" s="41" t="s">
        <v>30</v>
      </c>
      <c r="F121" s="43"/>
      <c r="G121" s="43">
        <f>C120-C119</f>
        <v>-2</v>
      </c>
      <c r="H121" s="43"/>
      <c r="I121" s="43">
        <f>C121-C119</f>
        <v>-6</v>
      </c>
      <c r="J121" s="43"/>
      <c r="K121" s="43">
        <f>C121-C120</f>
        <v>-4</v>
      </c>
      <c r="L121" s="43"/>
      <c r="M121" s="43">
        <f>C122-C119</f>
        <v>-4</v>
      </c>
      <c r="N121" s="43"/>
      <c r="O121" s="43">
        <f>G122*I120-G120*I122</f>
        <v>-48</v>
      </c>
      <c r="P121" s="43"/>
      <c r="Q121" s="43">
        <f>G121*O121</f>
        <v>96</v>
      </c>
      <c r="R121" s="43">
        <f>I121*O121</f>
        <v>288</v>
      </c>
      <c r="S121" s="43"/>
      <c r="T121" s="43">
        <f>M121*O121</f>
        <v>192</v>
      </c>
      <c r="U121" s="43"/>
      <c r="V121" s="43"/>
      <c r="W121" s="43">
        <f>G121*I121</f>
        <v>12</v>
      </c>
      <c r="X121" s="43">
        <f>W123/G123/I123</f>
        <v>0.79999999999999993</v>
      </c>
      <c r="Y121" s="43"/>
      <c r="Z121" s="43"/>
      <c r="AA121" s="43"/>
      <c r="AC121" s="29"/>
      <c r="AD121" s="16" t="s">
        <v>2</v>
      </c>
      <c r="AE121" s="16" t="s">
        <v>28</v>
      </c>
      <c r="AF121" s="16">
        <f t="shared" si="33"/>
        <v>-2</v>
      </c>
      <c r="AG121" s="16" t="s">
        <v>29</v>
      </c>
      <c r="AH121" s="16">
        <f t="shared" si="34"/>
        <v>5</v>
      </c>
      <c r="AI121" s="16" t="s">
        <v>29</v>
      </c>
      <c r="AJ121" s="16">
        <f t="shared" si="35"/>
        <v>13</v>
      </c>
      <c r="AK121" s="16" t="s">
        <v>30</v>
      </c>
      <c r="AL121" s="17"/>
      <c r="AM121" s="23"/>
    </row>
    <row r="122" spans="1:44" ht="20.25" x14ac:dyDescent="0.4">
      <c r="A122" s="41" t="s">
        <v>77</v>
      </c>
      <c r="B122" s="42">
        <v>2</v>
      </c>
      <c r="C122" s="42">
        <v>7</v>
      </c>
      <c r="D122" s="42">
        <v>9</v>
      </c>
      <c r="E122" s="41" t="s">
        <v>30</v>
      </c>
      <c r="F122" s="43"/>
      <c r="G122" s="43">
        <f>D120-D119</f>
        <v>0</v>
      </c>
      <c r="H122" s="43"/>
      <c r="I122" s="43">
        <f>D121-D119</f>
        <v>12</v>
      </c>
      <c r="J122" s="43"/>
      <c r="K122" s="43">
        <f>D121-D120</f>
        <v>12</v>
      </c>
      <c r="L122" s="43"/>
      <c r="M122" s="43">
        <f>D122-D119</f>
        <v>8</v>
      </c>
      <c r="N122" s="43"/>
      <c r="O122" s="43">
        <f>G120*I121-G121*I120</f>
        <v>6</v>
      </c>
      <c r="P122" s="43" t="s">
        <v>97</v>
      </c>
      <c r="Q122" s="43">
        <f>G122*O122</f>
        <v>0</v>
      </c>
      <c r="R122" s="43">
        <f>I122*O122</f>
        <v>72</v>
      </c>
      <c r="S122" s="43"/>
      <c r="T122" s="43">
        <f>M122*O122</f>
        <v>48</v>
      </c>
      <c r="U122" s="43" t="s">
        <v>98</v>
      </c>
      <c r="V122" s="43"/>
      <c r="W122" s="43">
        <f>G122*I122</f>
        <v>0</v>
      </c>
      <c r="X122" s="43" t="s">
        <v>99</v>
      </c>
      <c r="Y122" s="43"/>
      <c r="Z122" s="42" t="s">
        <v>59</v>
      </c>
      <c r="AA122" s="42">
        <f>1/3*AA119*U123</f>
        <v>-36.000000000000007</v>
      </c>
      <c r="AC122" s="29"/>
      <c r="AD122" s="16" t="s">
        <v>3</v>
      </c>
      <c r="AE122" s="16" t="s">
        <v>28</v>
      </c>
      <c r="AF122" s="16">
        <f t="shared" si="33"/>
        <v>2</v>
      </c>
      <c r="AG122" s="16" t="s">
        <v>29</v>
      </c>
      <c r="AH122" s="16">
        <f t="shared" si="34"/>
        <v>7</v>
      </c>
      <c r="AI122" s="16" t="s">
        <v>29</v>
      </c>
      <c r="AJ122" s="16">
        <f t="shared" si="35"/>
        <v>9</v>
      </c>
      <c r="AK122" s="16" t="s">
        <v>30</v>
      </c>
      <c r="AL122" s="17"/>
      <c r="AM122" s="23"/>
    </row>
    <row r="123" spans="1:44" ht="20.25" thickBot="1" x14ac:dyDescent="0.45">
      <c r="A123" s="40"/>
      <c r="B123" s="40"/>
      <c r="C123" s="40"/>
      <c r="D123" s="40"/>
      <c r="E123" s="40"/>
      <c r="F123" s="40"/>
      <c r="G123" s="40">
        <f>SQRT(G120*G120+G121*G121+G122*G122)</f>
        <v>4.4721359549995796</v>
      </c>
      <c r="H123" s="40"/>
      <c r="I123" s="40">
        <f>SQRT(I120*I120+I121*I121+I122*I122)</f>
        <v>20.124611797498108</v>
      </c>
      <c r="J123" s="40"/>
      <c r="K123" s="40"/>
      <c r="L123" s="40"/>
      <c r="M123" s="40"/>
      <c r="N123" s="40"/>
      <c r="O123" s="40">
        <f>SQRT(O120*O120+O121*O121+O122*O122)</f>
        <v>54</v>
      </c>
      <c r="P123" s="40">
        <f>O123*O123</f>
        <v>2916</v>
      </c>
      <c r="Q123" s="40">
        <f>SUM(Q120:Q122)</f>
        <v>0</v>
      </c>
      <c r="R123" s="40">
        <f>SUM(R120:R122)</f>
        <v>0</v>
      </c>
      <c r="S123" s="40"/>
      <c r="T123" s="40">
        <f>SUM(T120:T122)</f>
        <v>-216</v>
      </c>
      <c r="U123" s="45">
        <f>T123/O123</f>
        <v>-4</v>
      </c>
      <c r="V123" s="40"/>
      <c r="W123" s="40">
        <f>SUM(W120:W122)</f>
        <v>72</v>
      </c>
      <c r="X123" s="40">
        <f>SQRT(1-X121*X121)</f>
        <v>0.60000000000000009</v>
      </c>
      <c r="Y123" s="40"/>
      <c r="Z123" s="40"/>
      <c r="AA123" s="40"/>
      <c r="AC123" s="29"/>
      <c r="AD123" s="16"/>
      <c r="AE123" s="16"/>
      <c r="AF123" s="16"/>
      <c r="AG123" s="16"/>
      <c r="AH123" s="16"/>
      <c r="AI123" s="16"/>
      <c r="AJ123" s="16"/>
      <c r="AK123" s="16"/>
      <c r="AL123" s="17"/>
      <c r="AM123" s="23"/>
    </row>
    <row r="124" spans="1:44" ht="19.5" customHeight="1" thickBot="1" x14ac:dyDescent="0.45">
      <c r="AC124" s="27" t="s">
        <v>42</v>
      </c>
      <c r="AD124" s="24" t="s">
        <v>31</v>
      </c>
      <c r="AE124" s="25"/>
      <c r="AF124" s="25"/>
      <c r="AG124" s="25"/>
      <c r="AH124" s="25"/>
      <c r="AI124" s="25"/>
      <c r="AJ124" s="25"/>
      <c r="AK124" s="25"/>
      <c r="AL124" s="24"/>
      <c r="AM124" s="26"/>
    </row>
    <row r="125" spans="1:44" ht="19.5" customHeight="1" x14ac:dyDescent="0.35">
      <c r="AR125" s="46" t="s">
        <v>101</v>
      </c>
    </row>
    <row r="126" spans="1:44" ht="19.5" customHeight="1" thickBot="1" x14ac:dyDescent="0.3"/>
    <row r="127" spans="1:44" ht="19.5" customHeight="1" x14ac:dyDescent="0.4">
      <c r="AC127" s="28"/>
      <c r="AD127" s="19" t="s">
        <v>33</v>
      </c>
      <c r="AE127" s="20"/>
      <c r="AF127" s="20"/>
      <c r="AG127" s="20"/>
      <c r="AH127" s="20"/>
      <c r="AI127" s="20"/>
      <c r="AJ127" s="20"/>
      <c r="AK127" s="20"/>
      <c r="AL127" s="21"/>
      <c r="AM127" s="22"/>
    </row>
    <row r="128" spans="1:44" ht="19.5" customHeight="1" thickBot="1" x14ac:dyDescent="0.4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C128" s="29"/>
      <c r="AD128" s="18" t="s">
        <v>32</v>
      </c>
      <c r="AE128" s="16"/>
      <c r="AF128" s="16"/>
      <c r="AG128" s="16"/>
      <c r="AH128" s="16"/>
      <c r="AI128" s="16"/>
      <c r="AJ128" s="16"/>
      <c r="AK128" s="16"/>
      <c r="AL128" s="17"/>
      <c r="AM128" s="23"/>
    </row>
    <row r="129" spans="1:44" ht="20.25" x14ac:dyDescent="0.4">
      <c r="A129" s="41" t="s">
        <v>74</v>
      </c>
      <c r="B129" s="42">
        <v>11</v>
      </c>
      <c r="C129" s="42">
        <v>-3</v>
      </c>
      <c r="D129" s="42">
        <v>1</v>
      </c>
      <c r="E129" s="41" t="s">
        <v>30</v>
      </c>
      <c r="F129" s="43"/>
      <c r="G129" s="43" t="s">
        <v>4</v>
      </c>
      <c r="H129" s="43"/>
      <c r="I129" s="43" t="s">
        <v>6</v>
      </c>
      <c r="J129" s="43"/>
      <c r="K129" s="43" t="s">
        <v>8</v>
      </c>
      <c r="L129" s="43"/>
      <c r="M129" s="43" t="s">
        <v>7</v>
      </c>
      <c r="N129" s="43"/>
      <c r="O129" s="43" t="s">
        <v>90</v>
      </c>
      <c r="P129" s="43"/>
      <c r="Q129" s="43" t="s">
        <v>91</v>
      </c>
      <c r="R129" s="43" t="s">
        <v>92</v>
      </c>
      <c r="S129" s="43"/>
      <c r="T129" s="43" t="s">
        <v>93</v>
      </c>
      <c r="U129" s="43"/>
      <c r="V129" s="43"/>
      <c r="W129" s="43" t="s">
        <v>94</v>
      </c>
      <c r="X129" s="43"/>
      <c r="Y129" s="43"/>
      <c r="Z129" s="43" t="s">
        <v>95</v>
      </c>
      <c r="AA129" s="44">
        <f>0.5*G133*I133*X133</f>
        <v>27.000000000000004</v>
      </c>
      <c r="AC129" s="29"/>
      <c r="AD129" s="16" t="s">
        <v>0</v>
      </c>
      <c r="AE129" s="16" t="s">
        <v>28</v>
      </c>
      <c r="AF129" s="16">
        <f>B129</f>
        <v>11</v>
      </c>
      <c r="AG129" s="16" t="s">
        <v>29</v>
      </c>
      <c r="AH129" s="16">
        <f>C129</f>
        <v>-3</v>
      </c>
      <c r="AI129" s="16" t="s">
        <v>29</v>
      </c>
      <c r="AJ129" s="16">
        <f>D129</f>
        <v>1</v>
      </c>
      <c r="AK129" s="16" t="s">
        <v>30</v>
      </c>
      <c r="AL129" s="17"/>
      <c r="AM129" s="23"/>
    </row>
    <row r="130" spans="1:44" ht="20.25" x14ac:dyDescent="0.4">
      <c r="A130" s="41" t="s">
        <v>75</v>
      </c>
      <c r="B130" s="42">
        <v>15</v>
      </c>
      <c r="C130" s="42">
        <v>-5</v>
      </c>
      <c r="D130" s="42">
        <v>1</v>
      </c>
      <c r="E130" s="41" t="s">
        <v>30</v>
      </c>
      <c r="F130" s="43"/>
      <c r="G130" s="43">
        <f>B130-B129</f>
        <v>4</v>
      </c>
      <c r="H130" s="43"/>
      <c r="I130" s="43">
        <f>B131-B129</f>
        <v>-13</v>
      </c>
      <c r="J130" s="43"/>
      <c r="K130" s="43">
        <f>B131-B130</f>
        <v>-17</v>
      </c>
      <c r="L130" s="43"/>
      <c r="M130" s="43">
        <f>B132-B129</f>
        <v>-9</v>
      </c>
      <c r="N130" s="43"/>
      <c r="O130" s="43">
        <f>G131*I132-G132*I131</f>
        <v>-24</v>
      </c>
      <c r="P130" s="43"/>
      <c r="Q130" s="43">
        <f>G130*O130</f>
        <v>-96</v>
      </c>
      <c r="R130" s="43">
        <f>I130*O130</f>
        <v>312</v>
      </c>
      <c r="S130" s="43"/>
      <c r="T130" s="43">
        <f>M130*O130</f>
        <v>216</v>
      </c>
      <c r="U130" s="43"/>
      <c r="V130" s="43"/>
      <c r="W130" s="43">
        <f>G130*I130</f>
        <v>-52</v>
      </c>
      <c r="X130" s="43" t="s">
        <v>96</v>
      </c>
      <c r="Y130" s="43"/>
      <c r="Z130" s="43"/>
      <c r="AA130" s="43"/>
      <c r="AC130" s="29"/>
      <c r="AD130" s="16" t="s">
        <v>1</v>
      </c>
      <c r="AE130" s="16" t="s">
        <v>28</v>
      </c>
      <c r="AF130" s="16">
        <f t="shared" ref="AF130:AF132" si="36">B130</f>
        <v>15</v>
      </c>
      <c r="AG130" s="16" t="s">
        <v>29</v>
      </c>
      <c r="AH130" s="16">
        <f t="shared" ref="AH130:AH132" si="37">C130</f>
        <v>-5</v>
      </c>
      <c r="AI130" s="16" t="s">
        <v>29</v>
      </c>
      <c r="AJ130" s="16">
        <f t="shared" ref="AJ130:AJ132" si="38">D130</f>
        <v>1</v>
      </c>
      <c r="AK130" s="16" t="s">
        <v>30</v>
      </c>
      <c r="AL130" s="17"/>
      <c r="AM130" s="23"/>
    </row>
    <row r="131" spans="1:44" ht="20.25" x14ac:dyDescent="0.4">
      <c r="A131" s="41" t="s">
        <v>76</v>
      </c>
      <c r="B131" s="42">
        <v>-2</v>
      </c>
      <c r="C131" s="42">
        <v>5</v>
      </c>
      <c r="D131" s="42">
        <v>13</v>
      </c>
      <c r="E131" s="41" t="s">
        <v>30</v>
      </c>
      <c r="F131" s="43"/>
      <c r="G131" s="43">
        <f>C130-C129</f>
        <v>-2</v>
      </c>
      <c r="H131" s="43"/>
      <c r="I131" s="43">
        <f>C131-C129</f>
        <v>8</v>
      </c>
      <c r="J131" s="43"/>
      <c r="K131" s="43">
        <f>C131-C130</f>
        <v>10</v>
      </c>
      <c r="L131" s="43"/>
      <c r="M131" s="43">
        <f>C132-C129</f>
        <v>10</v>
      </c>
      <c r="N131" s="43"/>
      <c r="O131" s="43">
        <f>G132*I130-G130*I132</f>
        <v>-48</v>
      </c>
      <c r="P131" s="43"/>
      <c r="Q131" s="43">
        <f>G131*O131</f>
        <v>96</v>
      </c>
      <c r="R131" s="43">
        <f>I131*O131</f>
        <v>-384</v>
      </c>
      <c r="S131" s="43"/>
      <c r="T131" s="43">
        <f>M131*O131</f>
        <v>-480</v>
      </c>
      <c r="U131" s="43"/>
      <c r="V131" s="43"/>
      <c r="W131" s="43">
        <f>G131*I131</f>
        <v>-16</v>
      </c>
      <c r="X131" s="43">
        <f>W133/G133/I133</f>
        <v>-0.78311084749829374</v>
      </c>
      <c r="Y131" s="43"/>
      <c r="Z131" s="43"/>
      <c r="AA131" s="43"/>
      <c r="AC131" s="29"/>
      <c r="AD131" s="16" t="s">
        <v>2</v>
      </c>
      <c r="AE131" s="16" t="s">
        <v>28</v>
      </c>
      <c r="AF131" s="16">
        <f t="shared" si="36"/>
        <v>-2</v>
      </c>
      <c r="AG131" s="16" t="s">
        <v>29</v>
      </c>
      <c r="AH131" s="16">
        <f t="shared" si="37"/>
        <v>5</v>
      </c>
      <c r="AI131" s="16" t="s">
        <v>29</v>
      </c>
      <c r="AJ131" s="16">
        <f t="shared" si="38"/>
        <v>13</v>
      </c>
      <c r="AK131" s="16" t="s">
        <v>30</v>
      </c>
      <c r="AL131" s="17"/>
      <c r="AM131" s="23"/>
    </row>
    <row r="132" spans="1:44" ht="20.25" x14ac:dyDescent="0.4">
      <c r="A132" s="41" t="s">
        <v>77</v>
      </c>
      <c r="B132" s="42">
        <v>2</v>
      </c>
      <c r="C132" s="42">
        <v>7</v>
      </c>
      <c r="D132" s="42">
        <v>9</v>
      </c>
      <c r="E132" s="41" t="s">
        <v>30</v>
      </c>
      <c r="F132" s="43"/>
      <c r="G132" s="43">
        <f>D130-D129</f>
        <v>0</v>
      </c>
      <c r="H132" s="43"/>
      <c r="I132" s="43">
        <f>D131-D129</f>
        <v>12</v>
      </c>
      <c r="J132" s="43"/>
      <c r="K132" s="43">
        <f>D131-D130</f>
        <v>12</v>
      </c>
      <c r="L132" s="43"/>
      <c r="M132" s="43">
        <f>D132-D129</f>
        <v>8</v>
      </c>
      <c r="N132" s="43"/>
      <c r="O132" s="43">
        <f>G130*I131-G131*I130</f>
        <v>6</v>
      </c>
      <c r="P132" s="43" t="s">
        <v>97</v>
      </c>
      <c r="Q132" s="43">
        <f>G132*O132</f>
        <v>0</v>
      </c>
      <c r="R132" s="43">
        <f>I132*O132</f>
        <v>72</v>
      </c>
      <c r="S132" s="43"/>
      <c r="T132" s="43">
        <f>M132*O132</f>
        <v>48</v>
      </c>
      <c r="U132" s="43" t="s">
        <v>98</v>
      </c>
      <c r="V132" s="43"/>
      <c r="W132" s="43">
        <f>G132*I132</f>
        <v>0</v>
      </c>
      <c r="X132" s="43" t="s">
        <v>99</v>
      </c>
      <c r="Y132" s="43"/>
      <c r="Z132" s="42" t="s">
        <v>59</v>
      </c>
      <c r="AA132" s="42">
        <f>1/3*AA129*U133</f>
        <v>-36</v>
      </c>
      <c r="AC132" s="29"/>
      <c r="AD132" s="16" t="s">
        <v>3</v>
      </c>
      <c r="AE132" s="16" t="s">
        <v>28</v>
      </c>
      <c r="AF132" s="16">
        <f t="shared" si="36"/>
        <v>2</v>
      </c>
      <c r="AG132" s="16" t="s">
        <v>29</v>
      </c>
      <c r="AH132" s="16">
        <f t="shared" si="37"/>
        <v>7</v>
      </c>
      <c r="AI132" s="16" t="s">
        <v>29</v>
      </c>
      <c r="AJ132" s="16">
        <f t="shared" si="38"/>
        <v>9</v>
      </c>
      <c r="AK132" s="16" t="s">
        <v>30</v>
      </c>
      <c r="AL132" s="17"/>
      <c r="AM132" s="23"/>
    </row>
    <row r="133" spans="1:44" ht="20.25" thickBot="1" x14ac:dyDescent="0.45">
      <c r="A133" s="40"/>
      <c r="B133" s="40"/>
      <c r="C133" s="40"/>
      <c r="D133" s="40"/>
      <c r="E133" s="40"/>
      <c r="F133" s="40"/>
      <c r="G133" s="40">
        <f>SQRT(G130*G130+G131*G131+G132*G132)</f>
        <v>4.4721359549995796</v>
      </c>
      <c r="H133" s="40"/>
      <c r="I133" s="40">
        <f>SQRT(I130*I130+I131*I131+I132*I132)</f>
        <v>19.416487838947599</v>
      </c>
      <c r="J133" s="40"/>
      <c r="K133" s="40"/>
      <c r="L133" s="40"/>
      <c r="M133" s="40"/>
      <c r="N133" s="40"/>
      <c r="O133" s="40">
        <f>SQRT(O130*O130+O131*O131+O132*O132)</f>
        <v>54</v>
      </c>
      <c r="P133" s="40">
        <f>O133*O133</f>
        <v>2916</v>
      </c>
      <c r="Q133" s="40">
        <f>SUM(Q130:Q132)</f>
        <v>0</v>
      </c>
      <c r="R133" s="40">
        <f>SUM(R130:R132)</f>
        <v>0</v>
      </c>
      <c r="S133" s="40"/>
      <c r="T133" s="40">
        <f>SUM(T130:T132)</f>
        <v>-216</v>
      </c>
      <c r="U133" s="45">
        <f>T133/O133</f>
        <v>-4</v>
      </c>
      <c r="V133" s="40"/>
      <c r="W133" s="40">
        <f>SUM(W130:W132)</f>
        <v>-68</v>
      </c>
      <c r="X133" s="40">
        <f>SQRT(1-X131*X131)</f>
        <v>0.62188214360158633</v>
      </c>
      <c r="Y133" s="40"/>
      <c r="Z133" s="40"/>
      <c r="AA133" s="40"/>
      <c r="AC133" s="29"/>
      <c r="AD133" s="16"/>
      <c r="AE133" s="16"/>
      <c r="AF133" s="16"/>
      <c r="AG133" s="16"/>
      <c r="AH133" s="16"/>
      <c r="AI133" s="16"/>
      <c r="AJ133" s="16"/>
      <c r="AK133" s="16"/>
      <c r="AL133" s="17"/>
      <c r="AM133" s="23"/>
    </row>
    <row r="134" spans="1:44" ht="19.5" customHeight="1" thickBot="1" x14ac:dyDescent="0.45">
      <c r="AC134" s="27" t="s">
        <v>43</v>
      </c>
      <c r="AD134" s="24" t="s">
        <v>31</v>
      </c>
      <c r="AE134" s="25"/>
      <c r="AF134" s="25"/>
      <c r="AG134" s="25"/>
      <c r="AH134" s="25"/>
      <c r="AI134" s="25"/>
      <c r="AJ134" s="25"/>
      <c r="AK134" s="25"/>
      <c r="AL134" s="24"/>
      <c r="AM134" s="26"/>
    </row>
    <row r="135" spans="1:44" ht="19.5" customHeight="1" x14ac:dyDescent="0.35">
      <c r="AR135" s="46" t="s">
        <v>101</v>
      </c>
    </row>
    <row r="136" spans="1:44" ht="19.5" customHeight="1" thickBot="1" x14ac:dyDescent="0.3"/>
    <row r="137" spans="1:44" ht="19.5" customHeight="1" x14ac:dyDescent="0.4">
      <c r="AC137" s="28"/>
      <c r="AD137" s="19" t="s">
        <v>33</v>
      </c>
      <c r="AE137" s="20"/>
      <c r="AF137" s="20"/>
      <c r="AG137" s="20"/>
      <c r="AH137" s="20"/>
      <c r="AI137" s="20"/>
      <c r="AJ137" s="20"/>
      <c r="AK137" s="20"/>
      <c r="AL137" s="21"/>
      <c r="AM137" s="22"/>
    </row>
    <row r="138" spans="1:44" ht="19.5" customHeight="1" thickBot="1" x14ac:dyDescent="0.4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C138" s="29"/>
      <c r="AD138" s="18" t="s">
        <v>32</v>
      </c>
      <c r="AE138" s="16"/>
      <c r="AF138" s="16"/>
      <c r="AG138" s="16"/>
      <c r="AH138" s="16"/>
      <c r="AI138" s="16"/>
      <c r="AJ138" s="16"/>
      <c r="AK138" s="16"/>
      <c r="AL138" s="17"/>
      <c r="AM138" s="23"/>
    </row>
    <row r="139" spans="1:44" ht="20.25" x14ac:dyDescent="0.4">
      <c r="A139" s="41" t="s">
        <v>74</v>
      </c>
      <c r="B139" s="42">
        <v>-5</v>
      </c>
      <c r="C139" s="42">
        <v>5</v>
      </c>
      <c r="D139" s="42">
        <v>1</v>
      </c>
      <c r="E139" s="41" t="s">
        <v>30</v>
      </c>
      <c r="F139" s="43"/>
      <c r="G139" s="43" t="s">
        <v>4</v>
      </c>
      <c r="H139" s="43"/>
      <c r="I139" s="43" t="s">
        <v>6</v>
      </c>
      <c r="J139" s="43"/>
      <c r="K139" s="43" t="s">
        <v>8</v>
      </c>
      <c r="L139" s="43"/>
      <c r="M139" s="43" t="s">
        <v>7</v>
      </c>
      <c r="N139" s="43"/>
      <c r="O139" s="43" t="s">
        <v>90</v>
      </c>
      <c r="P139" s="43"/>
      <c r="Q139" s="43" t="s">
        <v>91</v>
      </c>
      <c r="R139" s="43" t="s">
        <v>92</v>
      </c>
      <c r="S139" s="43"/>
      <c r="T139" s="43" t="s">
        <v>93</v>
      </c>
      <c r="U139" s="43"/>
      <c r="V139" s="43"/>
      <c r="W139" s="43" t="s">
        <v>94</v>
      </c>
      <c r="X139" s="43"/>
      <c r="Y139" s="43"/>
      <c r="Z139" s="43" t="s">
        <v>95</v>
      </c>
      <c r="AA139" s="44">
        <f>0.5*G143*I143*X143</f>
        <v>21</v>
      </c>
      <c r="AC139" s="29"/>
      <c r="AD139" s="16" t="s">
        <v>0</v>
      </c>
      <c r="AE139" s="16" t="s">
        <v>28</v>
      </c>
      <c r="AF139" s="16">
        <f>B139</f>
        <v>-5</v>
      </c>
      <c r="AG139" s="16" t="s">
        <v>29</v>
      </c>
      <c r="AH139" s="16">
        <f>C139</f>
        <v>5</v>
      </c>
      <c r="AI139" s="16" t="s">
        <v>29</v>
      </c>
      <c r="AJ139" s="16">
        <f>D139</f>
        <v>1</v>
      </c>
      <c r="AK139" s="16" t="s">
        <v>30</v>
      </c>
      <c r="AL139" s="17"/>
      <c r="AM139" s="23"/>
    </row>
    <row r="140" spans="1:44" ht="20.25" x14ac:dyDescent="0.4">
      <c r="A140" s="41" t="s">
        <v>75</v>
      </c>
      <c r="B140" s="42">
        <v>-1</v>
      </c>
      <c r="C140" s="42">
        <v>3</v>
      </c>
      <c r="D140" s="42">
        <v>1</v>
      </c>
      <c r="E140" s="41" t="s">
        <v>30</v>
      </c>
      <c r="F140" s="43"/>
      <c r="G140" s="43">
        <f>B140-B139</f>
        <v>4</v>
      </c>
      <c r="H140" s="43"/>
      <c r="I140" s="43">
        <f>B141-B139</f>
        <v>11</v>
      </c>
      <c r="J140" s="43"/>
      <c r="K140" s="43">
        <f>B141-B140</f>
        <v>7</v>
      </c>
      <c r="L140" s="43"/>
      <c r="M140" s="43">
        <f>B142-B139</f>
        <v>15</v>
      </c>
      <c r="N140" s="43"/>
      <c r="O140" s="43">
        <f>G141*I142-G142*I141</f>
        <v>-8</v>
      </c>
      <c r="P140" s="43"/>
      <c r="Q140" s="43">
        <f>G140*O140</f>
        <v>-32</v>
      </c>
      <c r="R140" s="43">
        <f>I140*O140</f>
        <v>-88</v>
      </c>
      <c r="S140" s="43"/>
      <c r="T140" s="43">
        <f>M140*O140</f>
        <v>-120</v>
      </c>
      <c r="U140" s="43"/>
      <c r="V140" s="43"/>
      <c r="W140" s="43">
        <f>G140*I140</f>
        <v>44</v>
      </c>
      <c r="X140" s="43" t="s">
        <v>96</v>
      </c>
      <c r="Y140" s="43"/>
      <c r="Z140" s="43"/>
      <c r="AA140" s="43"/>
      <c r="AC140" s="29"/>
      <c r="AD140" s="16" t="s">
        <v>1</v>
      </c>
      <c r="AE140" s="16" t="s">
        <v>28</v>
      </c>
      <c r="AF140" s="16">
        <f t="shared" ref="AF140:AF142" si="39">B140</f>
        <v>-1</v>
      </c>
      <c r="AG140" s="16" t="s">
        <v>29</v>
      </c>
      <c r="AH140" s="16">
        <f t="shared" ref="AH140:AH142" si="40">C140</f>
        <v>3</v>
      </c>
      <c r="AI140" s="16" t="s">
        <v>29</v>
      </c>
      <c r="AJ140" s="16">
        <f t="shared" ref="AJ140:AJ142" si="41">D140</f>
        <v>1</v>
      </c>
      <c r="AK140" s="16" t="s">
        <v>30</v>
      </c>
      <c r="AL140" s="17"/>
      <c r="AM140" s="23"/>
    </row>
    <row r="141" spans="1:44" ht="20.25" x14ac:dyDescent="0.4">
      <c r="A141" s="41" t="s">
        <v>76</v>
      </c>
      <c r="B141" s="42">
        <v>6</v>
      </c>
      <c r="C141" s="42">
        <v>9</v>
      </c>
      <c r="D141" s="42">
        <v>5</v>
      </c>
      <c r="E141" s="41" t="s">
        <v>30</v>
      </c>
      <c r="F141" s="43"/>
      <c r="G141" s="43">
        <f>C140-C139</f>
        <v>-2</v>
      </c>
      <c r="H141" s="43"/>
      <c r="I141" s="43">
        <f>C141-C139</f>
        <v>4</v>
      </c>
      <c r="J141" s="43"/>
      <c r="K141" s="43">
        <f>C141-C140</f>
        <v>6</v>
      </c>
      <c r="L141" s="43"/>
      <c r="M141" s="43">
        <f>C142-C139</f>
        <v>6</v>
      </c>
      <c r="N141" s="43"/>
      <c r="O141" s="43">
        <f>G142*I140-G140*I142</f>
        <v>-16</v>
      </c>
      <c r="P141" s="43"/>
      <c r="Q141" s="43">
        <f>G141*O141</f>
        <v>32</v>
      </c>
      <c r="R141" s="43">
        <f>I141*O141</f>
        <v>-64</v>
      </c>
      <c r="S141" s="43"/>
      <c r="T141" s="43">
        <f>M141*O141</f>
        <v>-96</v>
      </c>
      <c r="U141" s="43"/>
      <c r="V141" s="43"/>
      <c r="W141" s="43">
        <f>G141*I141</f>
        <v>-8</v>
      </c>
      <c r="X141" s="43">
        <f>W143/G143/I143</f>
        <v>0.65079137345596849</v>
      </c>
      <c r="Y141" s="43"/>
      <c r="Z141" s="43"/>
      <c r="AA141" s="43"/>
      <c r="AC141" s="29"/>
      <c r="AD141" s="16" t="s">
        <v>2</v>
      </c>
      <c r="AE141" s="16" t="s">
        <v>28</v>
      </c>
      <c r="AF141" s="16">
        <f t="shared" si="39"/>
        <v>6</v>
      </c>
      <c r="AG141" s="16" t="s">
        <v>29</v>
      </c>
      <c r="AH141" s="16">
        <f t="shared" si="40"/>
        <v>9</v>
      </c>
      <c r="AI141" s="16" t="s">
        <v>29</v>
      </c>
      <c r="AJ141" s="16">
        <f t="shared" si="41"/>
        <v>5</v>
      </c>
      <c r="AK141" s="16" t="s">
        <v>30</v>
      </c>
      <c r="AL141" s="17"/>
      <c r="AM141" s="23"/>
    </row>
    <row r="142" spans="1:44" ht="20.25" x14ac:dyDescent="0.4">
      <c r="A142" s="41" t="s">
        <v>77</v>
      </c>
      <c r="B142" s="42">
        <v>10</v>
      </c>
      <c r="C142" s="42">
        <v>11</v>
      </c>
      <c r="D142" s="42">
        <v>1</v>
      </c>
      <c r="E142" s="41" t="s">
        <v>30</v>
      </c>
      <c r="F142" s="43"/>
      <c r="G142" s="43">
        <f>D140-D139</f>
        <v>0</v>
      </c>
      <c r="H142" s="43"/>
      <c r="I142" s="43">
        <f>D141-D139</f>
        <v>4</v>
      </c>
      <c r="J142" s="43"/>
      <c r="K142" s="43">
        <f>D141-D140</f>
        <v>4</v>
      </c>
      <c r="L142" s="43"/>
      <c r="M142" s="43">
        <f>D142-D139</f>
        <v>0</v>
      </c>
      <c r="N142" s="43"/>
      <c r="O142" s="43">
        <f>G140*I141-G141*I140</f>
        <v>38</v>
      </c>
      <c r="P142" s="43" t="s">
        <v>97</v>
      </c>
      <c r="Q142" s="43">
        <f>G142*O142</f>
        <v>0</v>
      </c>
      <c r="R142" s="43">
        <f>I142*O142</f>
        <v>152</v>
      </c>
      <c r="S142" s="43"/>
      <c r="T142" s="43">
        <f>M142*O142</f>
        <v>0</v>
      </c>
      <c r="U142" s="43" t="s">
        <v>98</v>
      </c>
      <c r="V142" s="43"/>
      <c r="W142" s="43">
        <f>G142*I142</f>
        <v>0</v>
      </c>
      <c r="X142" s="43" t="s">
        <v>99</v>
      </c>
      <c r="Y142" s="43"/>
      <c r="Z142" s="42" t="s">
        <v>59</v>
      </c>
      <c r="AA142" s="42">
        <f>1/3*AA139*U143</f>
        <v>-36</v>
      </c>
      <c r="AC142" s="29"/>
      <c r="AD142" s="16" t="s">
        <v>3</v>
      </c>
      <c r="AE142" s="16" t="s">
        <v>28</v>
      </c>
      <c r="AF142" s="16">
        <f t="shared" si="39"/>
        <v>10</v>
      </c>
      <c r="AG142" s="16" t="s">
        <v>29</v>
      </c>
      <c r="AH142" s="16">
        <f t="shared" si="40"/>
        <v>11</v>
      </c>
      <c r="AI142" s="16" t="s">
        <v>29</v>
      </c>
      <c r="AJ142" s="16">
        <f t="shared" si="41"/>
        <v>1</v>
      </c>
      <c r="AK142" s="16" t="s">
        <v>30</v>
      </c>
      <c r="AL142" s="17"/>
      <c r="AM142" s="23"/>
    </row>
    <row r="143" spans="1:44" ht="20.25" thickBot="1" x14ac:dyDescent="0.45">
      <c r="A143" s="40"/>
      <c r="B143" s="40"/>
      <c r="C143" s="40"/>
      <c r="D143" s="40"/>
      <c r="E143" s="40"/>
      <c r="F143" s="40"/>
      <c r="G143" s="40">
        <f>SQRT(G140*G140+G141*G141+G142*G142)</f>
        <v>4.4721359549995796</v>
      </c>
      <c r="H143" s="40"/>
      <c r="I143" s="40">
        <f>SQRT(I140*I140+I141*I141+I142*I142)</f>
        <v>12.369316876852981</v>
      </c>
      <c r="J143" s="40"/>
      <c r="K143" s="40"/>
      <c r="L143" s="40"/>
      <c r="M143" s="40"/>
      <c r="N143" s="40"/>
      <c r="O143" s="40">
        <f>SQRT(O140*O140+O141*O141+O142*O142)</f>
        <v>42</v>
      </c>
      <c r="P143" s="40">
        <f>O143*O143</f>
        <v>1764</v>
      </c>
      <c r="Q143" s="40">
        <f>SUM(Q140:Q142)</f>
        <v>0</v>
      </c>
      <c r="R143" s="40">
        <f>SUM(R140:R142)</f>
        <v>0</v>
      </c>
      <c r="S143" s="40"/>
      <c r="T143" s="40">
        <f>SUM(T140:T142)</f>
        <v>-216</v>
      </c>
      <c r="U143" s="45">
        <f>T143/O143</f>
        <v>-5.1428571428571432</v>
      </c>
      <c r="V143" s="40"/>
      <c r="W143" s="40">
        <f>SUM(W140:W142)</f>
        <v>36</v>
      </c>
      <c r="X143" s="40">
        <f>SQRT(1-X141*X141)</f>
        <v>0.75925660236529657</v>
      </c>
      <c r="Y143" s="40"/>
      <c r="Z143" s="40"/>
      <c r="AA143" s="40"/>
      <c r="AC143" s="29"/>
      <c r="AD143" s="16"/>
      <c r="AE143" s="16"/>
      <c r="AF143" s="16"/>
      <c r="AG143" s="16"/>
      <c r="AH143" s="16"/>
      <c r="AI143" s="16"/>
      <c r="AJ143" s="16"/>
      <c r="AK143" s="16"/>
      <c r="AL143" s="17"/>
      <c r="AM143" s="23"/>
    </row>
    <row r="144" spans="1:44" ht="19.5" customHeight="1" thickBot="1" x14ac:dyDescent="0.45">
      <c r="AC144" s="27" t="s">
        <v>106</v>
      </c>
      <c r="AD144" s="24" t="s">
        <v>31</v>
      </c>
      <c r="AE144" s="25"/>
      <c r="AF144" s="25"/>
      <c r="AG144" s="25"/>
      <c r="AH144" s="25"/>
      <c r="AI144" s="25"/>
      <c r="AJ144" s="25"/>
      <c r="AK144" s="25"/>
      <c r="AL144" s="24"/>
      <c r="AM144" s="26"/>
    </row>
    <row r="145" spans="1:44" ht="19.5" customHeight="1" x14ac:dyDescent="0.35">
      <c r="AR145" s="46" t="s">
        <v>101</v>
      </c>
    </row>
    <row r="146" spans="1:44" ht="19.5" customHeight="1" thickBot="1" x14ac:dyDescent="0.3"/>
    <row r="147" spans="1:44" ht="19.5" customHeight="1" x14ac:dyDescent="0.4">
      <c r="AC147" s="28"/>
      <c r="AD147" s="19" t="s">
        <v>33</v>
      </c>
      <c r="AE147" s="20"/>
      <c r="AF147" s="20"/>
      <c r="AG147" s="20"/>
      <c r="AH147" s="20"/>
      <c r="AI147" s="20"/>
      <c r="AJ147" s="20"/>
      <c r="AK147" s="20"/>
      <c r="AL147" s="21"/>
      <c r="AM147" s="22"/>
    </row>
    <row r="148" spans="1:44" ht="19.5" customHeight="1" thickBot="1" x14ac:dyDescent="0.4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C148" s="29"/>
      <c r="AD148" s="18" t="s">
        <v>32</v>
      </c>
      <c r="AE148" s="16"/>
      <c r="AF148" s="16"/>
      <c r="AG148" s="16"/>
      <c r="AH148" s="16"/>
      <c r="AI148" s="16"/>
      <c r="AJ148" s="16"/>
      <c r="AK148" s="16"/>
      <c r="AL148" s="17"/>
      <c r="AM148" s="23"/>
    </row>
    <row r="149" spans="1:44" ht="20.25" x14ac:dyDescent="0.4">
      <c r="A149" s="41" t="s">
        <v>74</v>
      </c>
      <c r="B149" s="42">
        <v>-29</v>
      </c>
      <c r="C149" s="42">
        <v>17</v>
      </c>
      <c r="D149" s="42">
        <v>1</v>
      </c>
      <c r="E149" s="41" t="s">
        <v>30</v>
      </c>
      <c r="F149" s="43"/>
      <c r="G149" s="43" t="s">
        <v>4</v>
      </c>
      <c r="H149" s="43"/>
      <c r="I149" s="43" t="s">
        <v>6</v>
      </c>
      <c r="J149" s="43"/>
      <c r="K149" s="43" t="s">
        <v>8</v>
      </c>
      <c r="L149" s="43"/>
      <c r="M149" s="43" t="s">
        <v>7</v>
      </c>
      <c r="N149" s="43"/>
      <c r="O149" s="43" t="s">
        <v>90</v>
      </c>
      <c r="P149" s="43"/>
      <c r="Q149" s="43" t="s">
        <v>91</v>
      </c>
      <c r="R149" s="43" t="s">
        <v>92</v>
      </c>
      <c r="S149" s="43"/>
      <c r="T149" s="43" t="s">
        <v>93</v>
      </c>
      <c r="U149" s="43"/>
      <c r="V149" s="43"/>
      <c r="W149" s="43" t="s">
        <v>94</v>
      </c>
      <c r="X149" s="43"/>
      <c r="Y149" s="43"/>
      <c r="Z149" s="43" t="s">
        <v>95</v>
      </c>
      <c r="AA149" s="44">
        <f>0.5*G153*I153*X153</f>
        <v>27.000000000000011</v>
      </c>
      <c r="AC149" s="29"/>
      <c r="AD149" s="16" t="s">
        <v>0</v>
      </c>
      <c r="AE149" s="16" t="s">
        <v>28</v>
      </c>
      <c r="AF149" s="16">
        <f>B149</f>
        <v>-29</v>
      </c>
      <c r="AG149" s="16" t="s">
        <v>29</v>
      </c>
      <c r="AH149" s="16">
        <f>C149</f>
        <v>17</v>
      </c>
      <c r="AI149" s="16" t="s">
        <v>29</v>
      </c>
      <c r="AJ149" s="16">
        <f>D149</f>
        <v>1</v>
      </c>
      <c r="AK149" s="16" t="s">
        <v>30</v>
      </c>
      <c r="AL149" s="17"/>
      <c r="AM149" s="23"/>
    </row>
    <row r="150" spans="1:44" ht="20.25" x14ac:dyDescent="0.4">
      <c r="A150" s="41" t="s">
        <v>75</v>
      </c>
      <c r="B150" s="42">
        <v>-25</v>
      </c>
      <c r="C150" s="42">
        <v>15</v>
      </c>
      <c r="D150" s="42">
        <v>1</v>
      </c>
      <c r="E150" s="41" t="s">
        <v>30</v>
      </c>
      <c r="F150" s="43"/>
      <c r="G150" s="43">
        <f>B150-B149</f>
        <v>4</v>
      </c>
      <c r="H150" s="43"/>
      <c r="I150" s="43">
        <f>B151-B149</f>
        <v>27</v>
      </c>
      <c r="J150" s="43"/>
      <c r="K150" s="43">
        <f>B151-B150</f>
        <v>23</v>
      </c>
      <c r="L150" s="43"/>
      <c r="M150" s="43">
        <f>B152-B149</f>
        <v>31</v>
      </c>
      <c r="N150" s="43"/>
      <c r="O150" s="43">
        <f>G151*I152-G152*I151</f>
        <v>-24</v>
      </c>
      <c r="P150" s="43"/>
      <c r="Q150" s="43">
        <f>G150*O150</f>
        <v>-96</v>
      </c>
      <c r="R150" s="43">
        <f>I150*O150</f>
        <v>-648</v>
      </c>
      <c r="S150" s="43"/>
      <c r="T150" s="43">
        <f>M150*O150</f>
        <v>-744</v>
      </c>
      <c r="U150" s="43"/>
      <c r="V150" s="43"/>
      <c r="W150" s="43">
        <f>G150*I150</f>
        <v>108</v>
      </c>
      <c r="X150" s="43" t="s">
        <v>96</v>
      </c>
      <c r="Y150" s="43"/>
      <c r="Z150" s="43"/>
      <c r="AA150" s="43"/>
      <c r="AC150" s="29"/>
      <c r="AD150" s="16" t="s">
        <v>1</v>
      </c>
      <c r="AE150" s="16" t="s">
        <v>28</v>
      </c>
      <c r="AF150" s="16">
        <f t="shared" ref="AF150:AF152" si="42">B150</f>
        <v>-25</v>
      </c>
      <c r="AG150" s="16" t="s">
        <v>29</v>
      </c>
      <c r="AH150" s="16">
        <f t="shared" ref="AH150:AH152" si="43">C150</f>
        <v>15</v>
      </c>
      <c r="AI150" s="16" t="s">
        <v>29</v>
      </c>
      <c r="AJ150" s="16">
        <f t="shared" ref="AJ150:AJ152" si="44">D150</f>
        <v>1</v>
      </c>
      <c r="AK150" s="16" t="s">
        <v>30</v>
      </c>
      <c r="AL150" s="17"/>
      <c r="AM150" s="23"/>
    </row>
    <row r="151" spans="1:44" ht="20.25" x14ac:dyDescent="0.4">
      <c r="A151" s="41" t="s">
        <v>76</v>
      </c>
      <c r="B151" s="42">
        <v>-2</v>
      </c>
      <c r="C151" s="42">
        <v>5</v>
      </c>
      <c r="D151" s="42">
        <v>13</v>
      </c>
      <c r="E151" s="41" t="s">
        <v>30</v>
      </c>
      <c r="F151" s="43"/>
      <c r="G151" s="43">
        <f>C150-C149</f>
        <v>-2</v>
      </c>
      <c r="H151" s="43"/>
      <c r="I151" s="43">
        <f>C151-C149</f>
        <v>-12</v>
      </c>
      <c r="J151" s="43"/>
      <c r="K151" s="43">
        <f>C151-C150</f>
        <v>-10</v>
      </c>
      <c r="L151" s="43"/>
      <c r="M151" s="43">
        <f>C152-C149</f>
        <v>-10</v>
      </c>
      <c r="N151" s="43"/>
      <c r="O151" s="43">
        <f>G152*I150-G150*I152</f>
        <v>-48</v>
      </c>
      <c r="P151" s="43"/>
      <c r="Q151" s="43">
        <f>G151*O151</f>
        <v>96</v>
      </c>
      <c r="R151" s="43">
        <f>I151*O151</f>
        <v>576</v>
      </c>
      <c r="S151" s="43"/>
      <c r="T151" s="43">
        <f>M151*O151</f>
        <v>480</v>
      </c>
      <c r="U151" s="43"/>
      <c r="V151" s="43"/>
      <c r="W151" s="43">
        <f>G151*I151</f>
        <v>24</v>
      </c>
      <c r="X151" s="43">
        <f>W153/G153/I153</f>
        <v>0.92554695620567673</v>
      </c>
      <c r="Y151" s="43"/>
      <c r="Z151" s="43"/>
      <c r="AA151" s="43"/>
      <c r="AC151" s="29"/>
      <c r="AD151" s="16" t="s">
        <v>2</v>
      </c>
      <c r="AE151" s="16" t="s">
        <v>28</v>
      </c>
      <c r="AF151" s="16">
        <f t="shared" si="42"/>
        <v>-2</v>
      </c>
      <c r="AG151" s="16" t="s">
        <v>29</v>
      </c>
      <c r="AH151" s="16">
        <f t="shared" si="43"/>
        <v>5</v>
      </c>
      <c r="AI151" s="16" t="s">
        <v>29</v>
      </c>
      <c r="AJ151" s="16">
        <f t="shared" si="44"/>
        <v>13</v>
      </c>
      <c r="AK151" s="16" t="s">
        <v>30</v>
      </c>
      <c r="AL151" s="17"/>
      <c r="AM151" s="23"/>
    </row>
    <row r="152" spans="1:44" ht="20.25" x14ac:dyDescent="0.4">
      <c r="A152" s="41" t="s">
        <v>77</v>
      </c>
      <c r="B152" s="42">
        <v>2</v>
      </c>
      <c r="C152" s="42">
        <v>7</v>
      </c>
      <c r="D152" s="42">
        <v>9</v>
      </c>
      <c r="E152" s="41" t="s">
        <v>30</v>
      </c>
      <c r="F152" s="43"/>
      <c r="G152" s="43">
        <f>D150-D149</f>
        <v>0</v>
      </c>
      <c r="H152" s="43"/>
      <c r="I152" s="43">
        <f>D151-D149</f>
        <v>12</v>
      </c>
      <c r="J152" s="43"/>
      <c r="K152" s="43">
        <f>D151-D150</f>
        <v>12</v>
      </c>
      <c r="L152" s="43"/>
      <c r="M152" s="43">
        <f>D152-D149</f>
        <v>8</v>
      </c>
      <c r="N152" s="43"/>
      <c r="O152" s="43">
        <f>G150*I151-G151*I150</f>
        <v>6</v>
      </c>
      <c r="P152" s="43" t="s">
        <v>97</v>
      </c>
      <c r="Q152" s="43">
        <f>G152*O152</f>
        <v>0</v>
      </c>
      <c r="R152" s="43">
        <f>I152*O152</f>
        <v>72</v>
      </c>
      <c r="S152" s="43"/>
      <c r="T152" s="43">
        <f>M152*O152</f>
        <v>48</v>
      </c>
      <c r="U152" s="43" t="s">
        <v>98</v>
      </c>
      <c r="V152" s="43"/>
      <c r="W152" s="43">
        <f>G152*I152</f>
        <v>0</v>
      </c>
      <c r="X152" s="43" t="s">
        <v>99</v>
      </c>
      <c r="Y152" s="43"/>
      <c r="Z152" s="42" t="s">
        <v>59</v>
      </c>
      <c r="AA152" s="42">
        <f>1/3*AA149*U153</f>
        <v>-36.000000000000014</v>
      </c>
      <c r="AC152" s="29"/>
      <c r="AD152" s="16" t="s">
        <v>3</v>
      </c>
      <c r="AE152" s="16" t="s">
        <v>28</v>
      </c>
      <c r="AF152" s="16">
        <f t="shared" si="42"/>
        <v>2</v>
      </c>
      <c r="AG152" s="16" t="s">
        <v>29</v>
      </c>
      <c r="AH152" s="16">
        <f t="shared" si="43"/>
        <v>7</v>
      </c>
      <c r="AI152" s="16" t="s">
        <v>29</v>
      </c>
      <c r="AJ152" s="16">
        <f t="shared" si="44"/>
        <v>9</v>
      </c>
      <c r="AK152" s="16" t="s">
        <v>30</v>
      </c>
      <c r="AL152" s="17"/>
      <c r="AM152" s="23"/>
    </row>
    <row r="153" spans="1:44" ht="20.25" thickBot="1" x14ac:dyDescent="0.45">
      <c r="A153" s="40"/>
      <c r="B153" s="40"/>
      <c r="C153" s="40"/>
      <c r="D153" s="40"/>
      <c r="E153" s="40"/>
      <c r="F153" s="40"/>
      <c r="G153" s="40">
        <f>SQRT(G150*G150+G151*G151+G152*G152)</f>
        <v>4.4721359549995796</v>
      </c>
      <c r="H153" s="40"/>
      <c r="I153" s="40">
        <f>SQRT(I150*I150+I151*I151+I152*I152)</f>
        <v>31.89043743820395</v>
      </c>
      <c r="J153" s="40"/>
      <c r="K153" s="40"/>
      <c r="L153" s="40"/>
      <c r="M153" s="40"/>
      <c r="N153" s="40"/>
      <c r="O153" s="40">
        <f>SQRT(O150*O150+O151*O151+O152*O152)</f>
        <v>54</v>
      </c>
      <c r="P153" s="40">
        <f>O153*O153</f>
        <v>2916</v>
      </c>
      <c r="Q153" s="40">
        <f>SUM(Q150:Q152)</f>
        <v>0</v>
      </c>
      <c r="R153" s="40">
        <f>SUM(R150:R152)</f>
        <v>0</v>
      </c>
      <c r="S153" s="40"/>
      <c r="T153" s="40">
        <f>SUM(T150:T152)</f>
        <v>-216</v>
      </c>
      <c r="U153" s="45">
        <f>T153/O153</f>
        <v>-4</v>
      </c>
      <c r="V153" s="40"/>
      <c r="W153" s="40">
        <f>SUM(W150:W152)</f>
        <v>132</v>
      </c>
      <c r="X153" s="40">
        <f>SQRT(1-X151*X151)</f>
        <v>0.37863284572050421</v>
      </c>
      <c r="Y153" s="40"/>
      <c r="Z153" s="40"/>
      <c r="AA153" s="40"/>
      <c r="AC153" s="29"/>
      <c r="AD153" s="16"/>
      <c r="AE153" s="16"/>
      <c r="AF153" s="16"/>
      <c r="AG153" s="16"/>
      <c r="AH153" s="16"/>
      <c r="AI153" s="16"/>
      <c r="AJ153" s="16"/>
      <c r="AK153" s="16"/>
      <c r="AL153" s="17"/>
      <c r="AM153" s="23"/>
    </row>
    <row r="154" spans="1:44" ht="19.5" customHeight="1" thickBot="1" x14ac:dyDescent="0.45">
      <c r="AC154" s="27" t="s">
        <v>44</v>
      </c>
      <c r="AD154" s="24" t="s">
        <v>31</v>
      </c>
      <c r="AE154" s="25"/>
      <c r="AF154" s="25"/>
      <c r="AG154" s="25"/>
      <c r="AH154" s="25"/>
      <c r="AI154" s="25"/>
      <c r="AJ154" s="25"/>
      <c r="AK154" s="25"/>
      <c r="AL154" s="24"/>
      <c r="AM154" s="26"/>
    </row>
    <row r="155" spans="1:44" ht="19.5" customHeight="1" x14ac:dyDescent="0.35">
      <c r="AR155" s="46" t="s">
        <v>101</v>
      </c>
    </row>
    <row r="156" spans="1:44" ht="19.5" customHeight="1" thickBot="1" x14ac:dyDescent="0.3"/>
    <row r="157" spans="1:44" ht="19.5" customHeight="1" x14ac:dyDescent="0.4">
      <c r="AC157" s="28"/>
      <c r="AD157" s="19" t="s">
        <v>33</v>
      </c>
      <c r="AE157" s="20"/>
      <c r="AF157" s="20"/>
      <c r="AG157" s="20"/>
      <c r="AH157" s="20"/>
      <c r="AI157" s="20"/>
      <c r="AJ157" s="20"/>
      <c r="AK157" s="20"/>
      <c r="AL157" s="21"/>
      <c r="AM157" s="22"/>
    </row>
    <row r="158" spans="1:44" ht="19.5" customHeight="1" thickBot="1" x14ac:dyDescent="0.45">
      <c r="A158" s="47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C158" s="29"/>
      <c r="AD158" s="18" t="s">
        <v>32</v>
      </c>
      <c r="AE158" s="16"/>
      <c r="AF158" s="16"/>
      <c r="AG158" s="16"/>
      <c r="AH158" s="16"/>
      <c r="AI158" s="16"/>
      <c r="AJ158" s="16"/>
      <c r="AK158" s="16"/>
      <c r="AL158" s="17"/>
      <c r="AM158" s="23"/>
    </row>
    <row r="159" spans="1:44" ht="20.25" x14ac:dyDescent="0.4">
      <c r="A159" s="41" t="s">
        <v>74</v>
      </c>
      <c r="B159" s="42">
        <v>21</v>
      </c>
      <c r="C159" s="42">
        <v>-8</v>
      </c>
      <c r="D159" s="42">
        <v>1</v>
      </c>
      <c r="E159" s="41" t="s">
        <v>30</v>
      </c>
      <c r="F159" s="43"/>
      <c r="G159" s="43" t="s">
        <v>4</v>
      </c>
      <c r="H159" s="43"/>
      <c r="I159" s="43" t="s">
        <v>6</v>
      </c>
      <c r="J159" s="43"/>
      <c r="K159" s="43" t="s">
        <v>8</v>
      </c>
      <c r="L159" s="43"/>
      <c r="M159" s="43" t="s">
        <v>7</v>
      </c>
      <c r="N159" s="43"/>
      <c r="O159" s="43" t="s">
        <v>90</v>
      </c>
      <c r="P159" s="43"/>
      <c r="Q159" s="43" t="s">
        <v>91</v>
      </c>
      <c r="R159" s="43" t="s">
        <v>92</v>
      </c>
      <c r="S159" s="43"/>
      <c r="T159" s="43" t="s">
        <v>93</v>
      </c>
      <c r="U159" s="43"/>
      <c r="V159" s="43"/>
      <c r="W159" s="43" t="s">
        <v>94</v>
      </c>
      <c r="X159" s="43"/>
      <c r="Y159" s="43"/>
      <c r="Z159" s="43" t="s">
        <v>95</v>
      </c>
      <c r="AA159" s="44">
        <f>0.5*G163*I163*X163</f>
        <v>69.000000000000014</v>
      </c>
      <c r="AC159" s="29"/>
      <c r="AD159" s="16" t="s">
        <v>0</v>
      </c>
      <c r="AE159" s="16" t="s">
        <v>28</v>
      </c>
      <c r="AF159" s="16">
        <f>B159</f>
        <v>21</v>
      </c>
      <c r="AG159" s="16" t="s">
        <v>29</v>
      </c>
      <c r="AH159" s="16">
        <f>C159</f>
        <v>-8</v>
      </c>
      <c r="AI159" s="16" t="s">
        <v>29</v>
      </c>
      <c r="AJ159" s="16">
        <f>D159</f>
        <v>1</v>
      </c>
      <c r="AK159" s="16" t="s">
        <v>30</v>
      </c>
      <c r="AL159" s="17"/>
      <c r="AM159" s="23"/>
    </row>
    <row r="160" spans="1:44" ht="20.25" x14ac:dyDescent="0.4">
      <c r="A160" s="41" t="s">
        <v>75</v>
      </c>
      <c r="B160" s="42">
        <v>25</v>
      </c>
      <c r="C160" s="42">
        <v>-10</v>
      </c>
      <c r="D160" s="42">
        <v>1</v>
      </c>
      <c r="E160" s="41" t="s">
        <v>30</v>
      </c>
      <c r="F160" s="43"/>
      <c r="G160" s="43">
        <f>B160-B159</f>
        <v>4</v>
      </c>
      <c r="H160" s="43"/>
      <c r="I160" s="43">
        <f>B161-B159</f>
        <v>-39</v>
      </c>
      <c r="J160" s="43"/>
      <c r="K160" s="43">
        <f>B161-B160</f>
        <v>-43</v>
      </c>
      <c r="L160" s="43"/>
      <c r="M160" s="43">
        <f>B162-B159</f>
        <v>-35</v>
      </c>
      <c r="N160" s="43"/>
      <c r="O160" s="43">
        <f>G161*I162-G162*I161</f>
        <v>-56</v>
      </c>
      <c r="P160" s="43"/>
      <c r="Q160" s="43">
        <f>G160*O160</f>
        <v>-224</v>
      </c>
      <c r="R160" s="43">
        <f>I160*O160</f>
        <v>2184</v>
      </c>
      <c r="S160" s="43"/>
      <c r="T160" s="43">
        <f>M160*O160</f>
        <v>1960</v>
      </c>
      <c r="U160" s="43"/>
      <c r="V160" s="43"/>
      <c r="W160" s="43">
        <f>G160*I160</f>
        <v>-156</v>
      </c>
      <c r="X160" s="43" t="s">
        <v>96</v>
      </c>
      <c r="Y160" s="43"/>
      <c r="Z160" s="43"/>
      <c r="AA160" s="43"/>
      <c r="AC160" s="29"/>
      <c r="AD160" s="16" t="s">
        <v>1</v>
      </c>
      <c r="AE160" s="16" t="s">
        <v>28</v>
      </c>
      <c r="AF160" s="16">
        <f t="shared" ref="AF160:AF162" si="45">B160</f>
        <v>25</v>
      </c>
      <c r="AG160" s="16" t="s">
        <v>29</v>
      </c>
      <c r="AH160" s="16">
        <f t="shared" ref="AH160:AH162" si="46">C160</f>
        <v>-10</v>
      </c>
      <c r="AI160" s="16" t="s">
        <v>29</v>
      </c>
      <c r="AJ160" s="16">
        <f t="shared" ref="AJ160:AJ162" si="47">D160</f>
        <v>1</v>
      </c>
      <c r="AK160" s="16" t="s">
        <v>30</v>
      </c>
      <c r="AL160" s="17"/>
      <c r="AM160" s="23"/>
    </row>
    <row r="161" spans="1:44" ht="20.25" x14ac:dyDescent="0.4">
      <c r="A161" s="41" t="s">
        <v>76</v>
      </c>
      <c r="B161" s="42">
        <v>-18</v>
      </c>
      <c r="C161" s="42">
        <v>-3</v>
      </c>
      <c r="D161" s="42">
        <v>29</v>
      </c>
      <c r="E161" s="41" t="s">
        <v>30</v>
      </c>
      <c r="F161" s="43"/>
      <c r="G161" s="43">
        <f>C160-C159</f>
        <v>-2</v>
      </c>
      <c r="H161" s="43"/>
      <c r="I161" s="43">
        <f>C161-C159</f>
        <v>5</v>
      </c>
      <c r="J161" s="43"/>
      <c r="K161" s="43">
        <f>C161-C160</f>
        <v>7</v>
      </c>
      <c r="L161" s="43"/>
      <c r="M161" s="43">
        <f>C162-C159</f>
        <v>7</v>
      </c>
      <c r="N161" s="43"/>
      <c r="O161" s="43">
        <f>G162*I160-G160*I162</f>
        <v>-112</v>
      </c>
      <c r="P161" s="43"/>
      <c r="Q161" s="43">
        <f>G161*O161</f>
        <v>224</v>
      </c>
      <c r="R161" s="43">
        <f>I161*O161</f>
        <v>-560</v>
      </c>
      <c r="S161" s="43"/>
      <c r="T161" s="43">
        <f>M161*O161</f>
        <v>-784</v>
      </c>
      <c r="U161" s="43"/>
      <c r="V161" s="43"/>
      <c r="W161" s="43">
        <f>G161*I161</f>
        <v>-10</v>
      </c>
      <c r="X161" s="43">
        <f>W163/G163/I163</f>
        <v>-0.76898015065605185</v>
      </c>
      <c r="Y161" s="43"/>
      <c r="Z161" s="43"/>
      <c r="AA161" s="43"/>
      <c r="AC161" s="29"/>
      <c r="AD161" s="16" t="s">
        <v>2</v>
      </c>
      <c r="AE161" s="16" t="s">
        <v>28</v>
      </c>
      <c r="AF161" s="16">
        <f t="shared" si="45"/>
        <v>-18</v>
      </c>
      <c r="AG161" s="16" t="s">
        <v>29</v>
      </c>
      <c r="AH161" s="16">
        <f t="shared" si="46"/>
        <v>-3</v>
      </c>
      <c r="AI161" s="16" t="s">
        <v>29</v>
      </c>
      <c r="AJ161" s="16">
        <f t="shared" si="47"/>
        <v>29</v>
      </c>
      <c r="AK161" s="16" t="s">
        <v>30</v>
      </c>
      <c r="AL161" s="17"/>
      <c r="AM161" s="23"/>
    </row>
    <row r="162" spans="1:44" ht="20.25" x14ac:dyDescent="0.4">
      <c r="A162" s="41" t="s">
        <v>77</v>
      </c>
      <c r="B162" s="42">
        <v>-14</v>
      </c>
      <c r="C162" s="42">
        <v>-1</v>
      </c>
      <c r="D162" s="42">
        <v>25</v>
      </c>
      <c r="E162" s="41" t="s">
        <v>30</v>
      </c>
      <c r="F162" s="43"/>
      <c r="G162" s="43">
        <f>D160-D159</f>
        <v>0</v>
      </c>
      <c r="H162" s="43"/>
      <c r="I162" s="43">
        <f>D161-D159</f>
        <v>28</v>
      </c>
      <c r="J162" s="43"/>
      <c r="K162" s="43">
        <f>D161-D160</f>
        <v>28</v>
      </c>
      <c r="L162" s="43"/>
      <c r="M162" s="43">
        <f>D162-D159</f>
        <v>24</v>
      </c>
      <c r="N162" s="43"/>
      <c r="O162" s="43">
        <f>G160*I161-G161*I160</f>
        <v>-58</v>
      </c>
      <c r="P162" s="43" t="s">
        <v>97</v>
      </c>
      <c r="Q162" s="43">
        <f>G162*O162</f>
        <v>0</v>
      </c>
      <c r="R162" s="43">
        <f>I162*O162</f>
        <v>-1624</v>
      </c>
      <c r="S162" s="43"/>
      <c r="T162" s="43">
        <f>M162*O162</f>
        <v>-1392</v>
      </c>
      <c r="U162" s="43" t="s">
        <v>98</v>
      </c>
      <c r="V162" s="43"/>
      <c r="W162" s="43">
        <f>G162*I162</f>
        <v>0</v>
      </c>
      <c r="X162" s="43" t="s">
        <v>99</v>
      </c>
      <c r="Y162" s="43"/>
      <c r="Z162" s="42" t="s">
        <v>59</v>
      </c>
      <c r="AA162" s="42">
        <f>1/3*AA159*U163</f>
        <v>-36.000000000000007</v>
      </c>
      <c r="AC162" s="29"/>
      <c r="AD162" s="16" t="s">
        <v>3</v>
      </c>
      <c r="AE162" s="16" t="s">
        <v>28</v>
      </c>
      <c r="AF162" s="16">
        <f t="shared" si="45"/>
        <v>-14</v>
      </c>
      <c r="AG162" s="16" t="s">
        <v>29</v>
      </c>
      <c r="AH162" s="16">
        <f t="shared" si="46"/>
        <v>-1</v>
      </c>
      <c r="AI162" s="16" t="s">
        <v>29</v>
      </c>
      <c r="AJ162" s="16">
        <f t="shared" si="47"/>
        <v>25</v>
      </c>
      <c r="AK162" s="16" t="s">
        <v>30</v>
      </c>
      <c r="AL162" s="17"/>
      <c r="AM162" s="23"/>
    </row>
    <row r="163" spans="1:44" ht="20.25" thickBot="1" x14ac:dyDescent="0.45">
      <c r="A163" s="40"/>
      <c r="B163" s="40"/>
      <c r="C163" s="40"/>
      <c r="D163" s="40"/>
      <c r="E163" s="40"/>
      <c r="F163" s="40"/>
      <c r="G163" s="40">
        <f>SQRT(G160*G160+G161*G161+G162*G162)</f>
        <v>4.4721359549995796</v>
      </c>
      <c r="H163" s="40"/>
      <c r="I163" s="40">
        <f>SQRT(I160*I160+I161*I161+I162*I162)</f>
        <v>48.270073544588683</v>
      </c>
      <c r="J163" s="40"/>
      <c r="K163" s="40"/>
      <c r="L163" s="40"/>
      <c r="M163" s="40"/>
      <c r="N163" s="40"/>
      <c r="O163" s="40">
        <f>SQRT(O160*O160+O161*O161+O162*O162)</f>
        <v>138</v>
      </c>
      <c r="P163" s="40">
        <f>O163*O163</f>
        <v>19044</v>
      </c>
      <c r="Q163" s="40">
        <f>SUM(Q160:Q162)</f>
        <v>0</v>
      </c>
      <c r="R163" s="40">
        <f>SUM(R160:R162)</f>
        <v>0</v>
      </c>
      <c r="S163" s="40"/>
      <c r="T163" s="40">
        <f>SUM(T160:T162)</f>
        <v>-216</v>
      </c>
      <c r="U163" s="45">
        <f>T163/O163</f>
        <v>-1.5652173913043479</v>
      </c>
      <c r="V163" s="40"/>
      <c r="W163" s="40">
        <f>SUM(W160:W162)</f>
        <v>-166</v>
      </c>
      <c r="X163" s="40">
        <f>SQRT(1-X161*X161)</f>
        <v>0.63927265536466982</v>
      </c>
      <c r="Y163" s="40"/>
      <c r="Z163" s="40"/>
      <c r="AA163" s="40"/>
      <c r="AC163" s="29"/>
      <c r="AD163" s="16"/>
      <c r="AE163" s="16"/>
      <c r="AF163" s="16"/>
      <c r="AG163" s="16"/>
      <c r="AH163" s="16"/>
      <c r="AI163" s="16"/>
      <c r="AJ163" s="16"/>
      <c r="AK163" s="16"/>
      <c r="AL163" s="17"/>
      <c r="AM163" s="23"/>
    </row>
    <row r="164" spans="1:44" ht="20.25" thickBot="1" x14ac:dyDescent="0.45">
      <c r="AC164" s="27" t="s">
        <v>45</v>
      </c>
      <c r="AD164" s="24" t="s">
        <v>31</v>
      </c>
      <c r="AE164" s="25"/>
      <c r="AF164" s="25"/>
      <c r="AG164" s="25"/>
      <c r="AH164" s="25"/>
      <c r="AI164" s="25"/>
      <c r="AJ164" s="25"/>
      <c r="AK164" s="25"/>
      <c r="AL164" s="24"/>
      <c r="AM164" s="26"/>
    </row>
    <row r="165" spans="1:44" ht="16.5" x14ac:dyDescent="0.35">
      <c r="AR165" s="46" t="s">
        <v>101</v>
      </c>
    </row>
  </sheetData>
  <pageMargins left="0.23622047244094491" right="0.23622047244094491" top="0.35433070866141736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Source</vt:lpstr>
      <vt:lpstr>Heron</vt:lpstr>
      <vt:lpstr>Resources</vt:lpstr>
      <vt:lpstr>a</vt:lpstr>
      <vt:lpstr>b</vt:lpstr>
      <vt:lpstr>d</vt:lpstr>
      <vt:lpstr>lc</vt:lpstr>
      <vt:lpstr>lx</vt:lpstr>
      <vt:lpstr>ly</vt:lpstr>
      <vt:lpstr>lz</vt:lpstr>
      <vt:lpstr>Resources!Print_Area</vt:lpstr>
      <vt:lpstr>X</vt:lpstr>
      <vt:lpstr>Y</vt:lpstr>
      <vt:lpstr>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2015-04-17T10:58:21Z</cp:lastPrinted>
  <dcterms:created xsi:type="dcterms:W3CDTF">2014-08-18T18:39:24Z</dcterms:created>
  <dcterms:modified xsi:type="dcterms:W3CDTF">2015-04-18T21:55:37Z</dcterms:modified>
</cp:coreProperties>
</file>